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453"/>
  </bookViews>
  <sheets>
    <sheet name="Отчет Пожертвования 2016" sheetId="8" r:id="rId1"/>
    <sheet name="Данные Пожертвования_2016" sheetId="5" r:id="rId2"/>
    <sheet name="Отчет Проценты 2016" sheetId="9" r:id="rId3"/>
    <sheet name="Данные Проценты_2016" sheetId="6" r:id="rId4"/>
    <sheet name="Отчет Добрый Магазин" sheetId="11" state="hidden" r:id="rId5"/>
    <sheet name="Покупки Добрый Магазин" sheetId="10" state="hidden" r:id="rId6"/>
  </sheets>
  <definedNames>
    <definedName name="_xlnm._FilterDatabase" localSheetId="1" hidden="1">'Данные Пожертвования_2016'!$A$11:$F$1299</definedName>
    <definedName name="Excel_BuiltIn__FilterDatabase" localSheetId="1">'Данные Пожертвования_2016'!$A$11:$E$61</definedName>
    <definedName name="Excel_BuiltIn__FilterDatabase">#REF!</definedName>
  </definedNames>
  <calcPr calcId="144525" refMode="R1C1"/>
  <pivotCaches>
    <pivotCache cacheId="42" r:id="rId7"/>
    <pivotCache cacheId="49" r:id="rId8"/>
    <pivotCache cacheId="55" r:id="rId9"/>
  </pivotCaches>
</workbook>
</file>

<file path=xl/calcChain.xml><?xml version="1.0" encoding="utf-8"?>
<calcChain xmlns="http://schemas.openxmlformats.org/spreadsheetml/2006/main">
  <c r="F33" i="8" l="1"/>
  <c r="E8" i="8" l="1"/>
  <c r="E30" i="8"/>
  <c r="E21" i="8"/>
  <c r="E16" i="8"/>
  <c r="E13" i="8"/>
  <c r="E28" i="8"/>
  <c r="E27" i="8"/>
  <c r="E6" i="8"/>
  <c r="E7" i="8"/>
  <c r="E25" i="8"/>
  <c r="F21" i="8" l="1"/>
  <c r="E18" i="8"/>
  <c r="E12" i="8"/>
  <c r="F12" i="8" l="1"/>
  <c r="E1298" i="5"/>
  <c r="E22" i="8"/>
  <c r="E23" i="8"/>
  <c r="F22" i="8" l="1"/>
  <c r="E1291" i="5"/>
  <c r="E29" i="8"/>
  <c r="E24" i="8"/>
  <c r="F29" i="8" l="1"/>
  <c r="E1268" i="5"/>
  <c r="E1254" i="5" l="1"/>
  <c r="E20" i="8"/>
  <c r="F20" i="8" l="1"/>
  <c r="E1014" i="5"/>
  <c r="F28" i="8" l="1"/>
  <c r="F27" i="8"/>
  <c r="E1007" i="5"/>
  <c r="E16" i="5" l="1"/>
  <c r="E47" i="5"/>
  <c r="E52" i="5"/>
  <c r="G47" i="5" s="1"/>
  <c r="E72" i="5"/>
  <c r="E79" i="5"/>
  <c r="E161" i="5"/>
  <c r="E173" i="5"/>
  <c r="E183" i="5"/>
  <c r="E207" i="5"/>
  <c r="E25" i="10"/>
  <c r="F25" i="8"/>
  <c r="E79" i="6"/>
  <c r="F2" i="8"/>
  <c r="E10" i="8"/>
  <c r="E26" i="8"/>
  <c r="E11" i="8"/>
  <c r="E14" i="8"/>
  <c r="E4" i="8"/>
  <c r="E9" i="8"/>
  <c r="E15" i="8"/>
  <c r="E5" i="8"/>
  <c r="E17" i="8"/>
  <c r="E19" i="8"/>
  <c r="E1311" i="5" l="1"/>
  <c r="F5" i="8"/>
  <c r="F16" i="8"/>
  <c r="F11" i="8"/>
  <c r="F13" i="8"/>
  <c r="F19" i="8"/>
  <c r="F14" i="8"/>
  <c r="F9" i="8"/>
  <c r="F15" i="8"/>
  <c r="F8" i="8"/>
  <c r="F10" i="8"/>
  <c r="F24" i="8"/>
  <c r="F7" i="8"/>
  <c r="F4" i="8"/>
  <c r="F30" i="8"/>
  <c r="F6" i="8"/>
  <c r="F17" i="8"/>
  <c r="F26" i="8"/>
</calcChain>
</file>

<file path=xl/comments1.xml><?xml version="1.0" encoding="utf-8"?>
<comments xmlns="http://schemas.openxmlformats.org/spreadsheetml/2006/main">
  <authors>
    <author>Ольга</author>
    <author>Финагина Елена</author>
  </authors>
  <commentList>
    <comment ref="F4" authorId="0">
      <text>
        <r>
          <rPr>
            <sz val="9"/>
            <color indexed="81"/>
            <rFont val="Tahoma"/>
            <family val="2"/>
            <charset val="204"/>
          </rPr>
          <t xml:space="preserve">Нераспределенный остаток пожертвования Кацмана В.Л. в размере 2 380 191 рублей  20 копеек направлен в Резерв для использования на экстренное лечение других детей. </t>
        </r>
      </text>
    </comment>
    <comment ref="F5" authorId="0">
      <text>
        <r>
          <rPr>
            <sz val="9"/>
            <color indexed="81"/>
            <rFont val="Tahoma"/>
            <family val="2"/>
            <charset val="204"/>
          </rPr>
          <t xml:space="preserve">Нераспределенный остаток пожертвования ООО "ФАНТАН" в размере 916 000 рублей добавлен к Резерву экстренной помощи на лечение других детей. 
</t>
        </r>
      </text>
    </comment>
    <comment ref="F6" authorId="0">
      <text>
        <r>
          <rPr>
            <sz val="9"/>
            <color indexed="81"/>
            <rFont val="Tahoma"/>
            <family val="2"/>
            <charset val="204"/>
          </rPr>
          <t>Нераспределенный остаток пожертвования ООО "НПТ" в размере 6 836 рублей 78 копеек добавлен к Резерву экстренной помощи на лечение других детей. 
Собрано больше пожертвований (50000 рублей), чем было необходимо (37665 рублей), оставшиеся средства (12335 рублей) использованы для лечения других детей согласно оферте:
145 рублей - на лечение Андрея Гончарика
12190 рублей - на лечение Стефана Ренера</t>
        </r>
      </text>
    </comment>
    <comment ref="F7" authorId="0">
      <text>
        <r>
          <rPr>
            <sz val="9"/>
            <color indexed="81"/>
            <rFont val="Tahoma"/>
            <family val="2"/>
            <charset val="204"/>
          </rPr>
          <t>Нераспределенный остаток пожертвования ООО "Дельта Инвест" в размере 25 850 рублей добавлен к Резерву экстренной помощи на лечение других детей. 
Неизрасходованный остаток денежных средств, направленных на лечение Василисы Запольской, направлен на лечение других детей согласно оферте:
- Ксении Комаровой в размере 37717 рублей 06 копеек;
- Богдана Сохибова в размере 21381 рублей 94 копейки.</t>
        </r>
      </text>
    </comment>
    <comment ref="F8" authorId="0">
      <text>
        <r>
          <rPr>
            <sz val="9"/>
            <color indexed="81"/>
            <rFont val="Tahoma"/>
            <family val="2"/>
            <charset val="204"/>
          </rPr>
          <t>Нераспределенный остаток пожертвования Калининградской областной филармонии имени Е.Ф. Светланова в размере 9 424 рубля 74 копейки добавлен к Резерву экстренной помощи на лечение других детей. 
Собрано больше пожертвований (90000 рублей), чем было необходимо (84520 рублей), оставшиеся средства (5480 рублей) использованы для лечения других детей согласно оферте:
5480 рублей - на лечение Андрея Гончарика</t>
        </r>
      </text>
    </comment>
    <comment ref="F12" authorId="1">
      <text>
        <r>
          <rPr>
            <sz val="9"/>
            <color indexed="81"/>
            <rFont val="Tahoma"/>
            <charset val="1"/>
          </rPr>
          <t>Получено больше пожертвований (230000 рублей), чем было необходимо (72810 рублей), оставшиеся средства (157190 рублей) использованы для лечения других детей согласно оферте:
4950 рублей - на лечение Анфисы Цапайте
43184 рублей - на лечение Дмитрия Шевчука
32971 рублей - на лечение Вадима и Максима Мелкозеровых
76085 рублей - на лечение Андрея Гончарика</t>
        </r>
      </text>
    </comment>
    <comment ref="F13" authorId="1">
      <text>
        <r>
          <rPr>
            <sz val="9"/>
            <color indexed="81"/>
            <rFont val="Tahoma"/>
            <charset val="1"/>
          </rPr>
          <t xml:space="preserve">
Неизрасходованный остаток денежных средств в размере 27710 рублей, направленных на лечение Армана Бабаяна, направлен на лечение других детей согласно оферте:
- Богдана Сохибова в размере 5613 рублей 06 копеек
- Акима Беха в размере 8900 рублей 
- в Резервный фонд 8571 рубль 94 копейки</t>
        </r>
      </text>
    </comment>
    <comment ref="F16" authorId="1">
      <text>
        <r>
          <rPr>
            <sz val="9"/>
            <color indexed="81"/>
            <rFont val="Tahoma"/>
            <family val="2"/>
            <charset val="204"/>
          </rPr>
          <t xml:space="preserve">
Неизрасходованный остаток денежных средств в размере 2000 рублей, направленных на лечение Даши Леньковой, направлен в Резервный фонд.</t>
        </r>
      </text>
    </comment>
    <comment ref="F17" authorId="1">
      <text>
        <r>
          <rPr>
            <sz val="9"/>
            <color indexed="81"/>
            <rFont val="Tahoma"/>
            <family val="2"/>
            <charset val="204"/>
          </rPr>
          <t>Нераспределенный остаток пожертвования ООО "Орбита-Стройт" в размере 118 063 рубля 81 копейка  использован для лечения  Стефана Ренера согласно оферте.</t>
        </r>
      </text>
    </comment>
    <comment ref="F18" authorId="1">
      <text>
        <r>
          <rPr>
            <sz val="9"/>
            <color indexed="81"/>
            <rFont val="Tahoma"/>
            <charset val="1"/>
          </rPr>
          <t xml:space="preserve">
4950 рублей использовано из остатка средств, собранных на лечение Веры Гулецкой</t>
        </r>
      </text>
    </comment>
    <comment ref="F20" authorId="1">
      <text>
        <r>
          <rPr>
            <sz val="9"/>
            <color indexed="81"/>
            <rFont val="Tahoma"/>
            <charset val="1"/>
          </rPr>
          <t>12190 рублей использовано из остатка средств, собранных на лечение Миши Михайлова</t>
        </r>
      </text>
    </comment>
    <comment ref="F21" authorId="1">
      <text>
        <r>
          <rPr>
            <sz val="9"/>
            <color indexed="81"/>
            <rFont val="Tahoma"/>
            <charset val="1"/>
          </rPr>
          <t xml:space="preserve">
32971 рубль использован из остатка средств, собранных на лечение Веры Гулецкой.
31.12.2016
Неизрасходованный остаток денежных средств в размере 782 рублей направлен в Резервный фонд.</t>
        </r>
      </text>
    </comment>
    <comment ref="F22" authorId="1">
      <text>
        <r>
          <rPr>
            <sz val="9"/>
            <color indexed="81"/>
            <rFont val="Tahoma"/>
            <charset val="1"/>
          </rPr>
          <t xml:space="preserve">76085 рублей использовано из остатка средств, собранных на лечение Веры Гулецкой.
5480 рублей использовано из остатка средств, собранных на лечение Ксении Шутовой
</t>
        </r>
      </text>
    </comment>
    <comment ref="F23" authorId="1">
      <text>
        <r>
          <rPr>
            <sz val="9"/>
            <color indexed="81"/>
            <rFont val="Tahoma"/>
            <charset val="1"/>
          </rPr>
          <t>43184 рублей использовано из остатка средств, собранных на лечение Веры Гулецкой</t>
        </r>
      </text>
    </comment>
    <comment ref="F24" authorId="1">
      <text>
        <r>
          <rPr>
            <sz val="9"/>
            <color indexed="81"/>
            <rFont val="Tahoma"/>
            <family val="2"/>
            <charset val="204"/>
          </rPr>
          <t>Нераспределенный остаток пожертвования ИП Дарвин О.С. в размере 67 604 рубля 81 копейка  использован для лечения Тимофея Садкова согласно оферте.
Неиспользованный остаток пожертвования Жидкова А. на лечение Софии Кондратьевой в размере 14386 рублей 06 копеек использован для лечения Тимофея Садкова согласно оферте.
Неиспользованный остаток пожертвования на лечение Софии Кондратьевой в размере 07 копеек использован для лечения Тимофея Садкова согласно оферте.</t>
        </r>
      </text>
    </comment>
    <comment ref="F25" authorId="1">
      <text>
        <r>
          <rPr>
            <sz val="9"/>
            <color indexed="81"/>
            <rFont val="Tahoma"/>
            <charset val="1"/>
          </rPr>
          <t xml:space="preserve">Неиспользованный остаток пожертвования на лечение Василисы Запольской в размере 37717 рублей 06 копеек использован для лечения Ксении Комаровой согласно оферте
</t>
        </r>
      </text>
    </comment>
    <comment ref="F27" authorId="1">
      <text>
        <r>
          <rPr>
            <sz val="9"/>
            <color indexed="81"/>
            <rFont val="Tahoma"/>
            <charset val="1"/>
          </rPr>
          <t>Неиспользованный остаток пожертвования на лечение Василисы Запольской в размере Неиспользованный остаток пожертвования на лечение Василисы Запольской в размере 21381 рубль 94 копейки использован для лечения Богдана Сохибова согласно оферте.
Неиспользованный остаток пожертвования на лечение Армана Бабаяна в размере 10238 рублей 06 копеек использован для лечения Богдана Сохибова согласно оферте.</t>
        </r>
      </text>
    </comment>
    <comment ref="F28" authorId="1">
      <text>
        <r>
          <rPr>
            <sz val="9"/>
            <color indexed="81"/>
            <rFont val="Tahoma"/>
            <family val="2"/>
            <charset val="204"/>
          </rPr>
          <t>Неиспользованный остаток пожертвования на лечение Армана Бабаяна в размере 8900 рублей использован для лечения Акима Беха согласно оферте.</t>
        </r>
      </text>
    </comment>
  </commentList>
</comments>
</file>

<file path=xl/comments2.xml><?xml version="1.0" encoding="utf-8"?>
<comments xmlns="http://schemas.openxmlformats.org/spreadsheetml/2006/main">
  <authors>
    <author>Финагина Елена</author>
  </authors>
  <commentList>
    <comment ref="F1295" authorId="0">
      <text>
        <r>
          <rPr>
            <sz val="9"/>
            <color indexed="81"/>
            <rFont val="Tahoma"/>
            <charset val="1"/>
          </rPr>
          <t xml:space="preserve">
Зачислено согласно оферте, сбор на Анастасию Миллер был завершен на момент поступления пожертвования</t>
        </r>
      </text>
    </comment>
    <comment ref="F1296" authorId="0">
      <text>
        <r>
          <rPr>
            <sz val="9"/>
            <color indexed="81"/>
            <rFont val="Tahoma"/>
            <family val="2"/>
            <charset val="204"/>
          </rPr>
          <t xml:space="preserve">
Зачислено согласно оферте, сбор на Анастасию Миллер был завершен на момент поступления пожертвования</t>
        </r>
      </text>
    </comment>
  </commentList>
</comments>
</file>

<file path=xl/sharedStrings.xml><?xml version="1.0" encoding="utf-8"?>
<sst xmlns="http://schemas.openxmlformats.org/spreadsheetml/2006/main" count="6772" uniqueCount="1220">
  <si>
    <t>надо</t>
  </si>
  <si>
    <t>собрано*</t>
  </si>
  <si>
    <t>На лечение детей</t>
  </si>
  <si>
    <t>Назначение платежа</t>
  </si>
  <si>
    <t>Дата</t>
  </si>
  <si>
    <t>Фамилия / Наименование компании</t>
  </si>
  <si>
    <t>Имя</t>
  </si>
  <si>
    <t>Отчество</t>
  </si>
  <si>
    <t>(пусто)</t>
  </si>
  <si>
    <t>На уставную деятельность</t>
  </si>
  <si>
    <t>Итог</t>
  </si>
  <si>
    <t>Уставная деятельность</t>
  </si>
  <si>
    <t>Уставная деятельность Итог</t>
  </si>
  <si>
    <t>(пусто) Итог</t>
  </si>
  <si>
    <t>Общий итог</t>
  </si>
  <si>
    <t>Сумма</t>
  </si>
  <si>
    <t>Игорь</t>
  </si>
  <si>
    <t>Выплата учтенных процентов по депозитному договору N 'К8626/1958-14/012_5'</t>
  </si>
  <si>
    <t>ДЕНЬГИ.МЭЙЛ.РУ</t>
  </si>
  <si>
    <t>Елена</t>
  </si>
  <si>
    <t>Владимирович</t>
  </si>
  <si>
    <t>Леонидович</t>
  </si>
  <si>
    <t>Ивановна</t>
  </si>
  <si>
    <t>Финагина</t>
  </si>
  <si>
    <t>Игоревна</t>
  </si>
  <si>
    <t>ЛЕОНИДОВНА</t>
  </si>
  <si>
    <t>Отчет о поступлении благотворительных пожертвований в 2016 году</t>
  </si>
  <si>
    <t>Отчет о поступлении процентов по депозитам в 2016 году</t>
  </si>
  <si>
    <r>
      <t xml:space="preserve">На лечение </t>
    </r>
    <r>
      <rPr>
        <b/>
        <sz val="10"/>
        <rFont val="Arial"/>
        <family val="2"/>
        <charset val="204"/>
      </rPr>
      <t>Полины Трубицыной 2 сбор</t>
    </r>
  </si>
  <si>
    <r>
      <t xml:space="preserve">На лечение </t>
    </r>
    <r>
      <rPr>
        <b/>
        <sz val="10"/>
        <rFont val="Arial"/>
        <family val="2"/>
        <charset val="204"/>
      </rPr>
      <t>Маши Узловой</t>
    </r>
  </si>
  <si>
    <r>
      <t xml:space="preserve">На лечение </t>
    </r>
    <r>
      <rPr>
        <b/>
        <sz val="10"/>
        <rFont val="Arial"/>
        <family val="2"/>
        <charset val="204"/>
      </rPr>
      <t>Миши Михайлова</t>
    </r>
  </si>
  <si>
    <r>
      <t xml:space="preserve">На лечение </t>
    </r>
    <r>
      <rPr>
        <b/>
        <sz val="10"/>
        <rFont val="Arial"/>
        <family val="2"/>
        <charset val="204"/>
      </rPr>
      <t>Василисы Запольской</t>
    </r>
  </si>
  <si>
    <r>
      <t xml:space="preserve">На лечение </t>
    </r>
    <r>
      <rPr>
        <b/>
        <sz val="10"/>
        <rFont val="Arial"/>
        <family val="2"/>
        <charset val="204"/>
      </rPr>
      <t>Ксении Шутовой</t>
    </r>
  </si>
  <si>
    <t>МАЛЫШЕВА</t>
  </si>
  <si>
    <t xml:space="preserve">ОЛЕСЯ </t>
  </si>
  <si>
    <t>АЛЕКСАНДРОВНА</t>
  </si>
  <si>
    <t>Полина Трубицына 2 сбор</t>
  </si>
  <si>
    <t>Кацман</t>
  </si>
  <si>
    <t>Владимир</t>
  </si>
  <si>
    <t>Перечислены проценты по договору   за период с 26.12.2015 г. по 14.01.2016 г.</t>
  </si>
  <si>
    <t xml:space="preserve">ГАРАЕВА </t>
  </si>
  <si>
    <t xml:space="preserve">ВАЛЕРИЯ </t>
  </si>
  <si>
    <t>БОРИСОВНА</t>
  </si>
  <si>
    <t>Маша Узлова</t>
  </si>
  <si>
    <t>Ксения Шутова</t>
  </si>
  <si>
    <t>РОМАНОВА</t>
  </si>
  <si>
    <t>МАРИЯ</t>
  </si>
  <si>
    <t>СЕРГЕЕВНА</t>
  </si>
  <si>
    <t>КУДРЯВЦЕВА</t>
  </si>
  <si>
    <t>АЛЕКСАНДРА</t>
  </si>
  <si>
    <t>ВАЛЕНТИНОВНА</t>
  </si>
  <si>
    <t>Руткаускене</t>
  </si>
  <si>
    <t xml:space="preserve">Елена </t>
  </si>
  <si>
    <t>Николаевна</t>
  </si>
  <si>
    <t>ТОРОПОВ</t>
  </si>
  <si>
    <t xml:space="preserve">ДМИТРИЙ </t>
  </si>
  <si>
    <t>ВИКТОРОВИЧ</t>
  </si>
  <si>
    <t>ГЕРМАНОВИЧ</t>
  </si>
  <si>
    <t>ИРИНА</t>
  </si>
  <si>
    <t>ВАСИЛЬЕВНА</t>
  </si>
  <si>
    <t>ООО "ФАНТАН"</t>
  </si>
  <si>
    <t>остаток к сбору</t>
  </si>
  <si>
    <t>УДОВЕНКО</t>
  </si>
  <si>
    <t>ТАТЬЯНА</t>
  </si>
  <si>
    <t>ВИКТОРОВНА</t>
  </si>
  <si>
    <t>Василиса Запольская</t>
  </si>
  <si>
    <t>ЛАПШИНА</t>
  </si>
  <si>
    <t>ЕЛЕНА</t>
  </si>
  <si>
    <t>ВАЛЕРЬЕВНА</t>
  </si>
  <si>
    <t>Миша Михайлов</t>
  </si>
  <si>
    <t>ИВАНКИН</t>
  </si>
  <si>
    <t>СЕРГЕЙ</t>
  </si>
  <si>
    <t>СЕРГЕЕВИЧ</t>
  </si>
  <si>
    <t>КРАСИЦКАЯ</t>
  </si>
  <si>
    <t>АННА</t>
  </si>
  <si>
    <t>КОНСТАНТИНОВНА</t>
  </si>
  <si>
    <t>ПАВЛОВ</t>
  </si>
  <si>
    <t>НИКОЛАЙ</t>
  </si>
  <si>
    <t>ИГОРЕВИЧ</t>
  </si>
  <si>
    <t>ПОДДУБНЫЙ</t>
  </si>
  <si>
    <t>ПАВЕЛ</t>
  </si>
  <si>
    <t>ДИРИПАСКО</t>
  </si>
  <si>
    <t>ЕКАТЕРИНА</t>
  </si>
  <si>
    <t>ОЛЕГОВНА</t>
  </si>
  <si>
    <t xml:space="preserve">ООО  "АЛЬБИОН" </t>
  </si>
  <si>
    <t>БОНДАРЧУК</t>
  </si>
  <si>
    <t>АНАСТАСИЯ</t>
  </si>
  <si>
    <t>НИКОЛАЕВНА</t>
  </si>
  <si>
    <t>ГРЕБЕЛЬСКИЙ</t>
  </si>
  <si>
    <t>ВАСИЛИЙ</t>
  </si>
  <si>
    <t>НИКОЛАЕВИЧ</t>
  </si>
  <si>
    <t>СБРОДОВА</t>
  </si>
  <si>
    <t>ИНГА</t>
  </si>
  <si>
    <t>ИВАНОВНА</t>
  </si>
  <si>
    <t>ГАШИЧЕВА</t>
  </si>
  <si>
    <t>АНАТОЛЬЕВНА</t>
  </si>
  <si>
    <t>ЧУКИН</t>
  </si>
  <si>
    <t xml:space="preserve">ВАСИЛИЙ </t>
  </si>
  <si>
    <t>ПОПОВА</t>
  </si>
  <si>
    <t>Общероссийский общественный фонд "Национальный благотворительный фонд СМС на номер 7715 ноябрь 2015г.</t>
  </si>
  <si>
    <t>ООО "НПТ"</t>
  </si>
  <si>
    <t>ООО "Дельта Инвест"</t>
  </si>
  <si>
    <t>СТЕПАНОВА</t>
  </si>
  <si>
    <t>ДАРЬЯ</t>
  </si>
  <si>
    <t>ИЛЬДАРОВНА</t>
  </si>
  <si>
    <t xml:space="preserve">МОКШИН </t>
  </si>
  <si>
    <t xml:space="preserve">АЛЕКСАНДР </t>
  </si>
  <si>
    <t>КОЖЕВНИКОВ</t>
  </si>
  <si>
    <t>МИХАИЛ</t>
  </si>
  <si>
    <t>ВЛАДИМИРОВИЧ</t>
  </si>
  <si>
    <t>ЧЕРНЕНКОВА</t>
  </si>
  <si>
    <t>КРИСТИНА</t>
  </si>
  <si>
    <t>МИХАЙЛОВНА</t>
  </si>
  <si>
    <t xml:space="preserve">Пицын </t>
  </si>
  <si>
    <t xml:space="preserve">ЕГОРОВ </t>
  </si>
  <si>
    <t xml:space="preserve">ИЛЬЯ </t>
  </si>
  <si>
    <t>ВАЛЕРИЕВИЧ</t>
  </si>
  <si>
    <t xml:space="preserve">Варенов </t>
  </si>
  <si>
    <t xml:space="preserve">Александр </t>
  </si>
  <si>
    <t>Вячеславович</t>
  </si>
  <si>
    <t>ДИЯНОВ</t>
  </si>
  <si>
    <t>АНДРЕЙ</t>
  </si>
  <si>
    <t>Трубин</t>
  </si>
  <si>
    <t>Кирилл</t>
  </si>
  <si>
    <t>Мирославович</t>
  </si>
  <si>
    <t>Иванова</t>
  </si>
  <si>
    <t>Мария</t>
  </si>
  <si>
    <t>БАЕВА</t>
  </si>
  <si>
    <t>ПАНФИЛОВ</t>
  </si>
  <si>
    <t>ДМИТРИЙ</t>
  </si>
  <si>
    <t>АНАТОЛЬЕВИЧ</t>
  </si>
  <si>
    <t>ВЛАСОВА</t>
  </si>
  <si>
    <t>КРЕЧКЕВИЧ</t>
  </si>
  <si>
    <t>МАКСИМ</t>
  </si>
  <si>
    <t>НОВИКОВ</t>
  </si>
  <si>
    <t>ОЛЕГОВИЧ</t>
  </si>
  <si>
    <t>РЕПКА</t>
  </si>
  <si>
    <t>АЛЕКСАНДРОВИЧ</t>
  </si>
  <si>
    <t>ШАКУЛА</t>
  </si>
  <si>
    <t xml:space="preserve">ЮРИЙ </t>
  </si>
  <si>
    <t>КАДРИ</t>
  </si>
  <si>
    <t>ЧЕРНИЕНКО</t>
  </si>
  <si>
    <t>ОЛЕГ</t>
  </si>
  <si>
    <t>ГРИГОРЬЕВИЧ</t>
  </si>
  <si>
    <t>СТУЛОВА</t>
  </si>
  <si>
    <t>АЛЕКСЕЕВНА</t>
  </si>
  <si>
    <t>СМИРНОВА</t>
  </si>
  <si>
    <t xml:space="preserve">ТАТЬЯНА </t>
  </si>
  <si>
    <t>ШТУМПФ</t>
  </si>
  <si>
    <t>ЛИДИЯ</t>
  </si>
  <si>
    <t>ЕВГЕНЬЕВНА</t>
  </si>
  <si>
    <t>ЛАПИНА</t>
  </si>
  <si>
    <t>ИННА</t>
  </si>
  <si>
    <t>УФК по Калининградской области (ГБУК "Калининградская областная филармония имени Е.Ф. Светланова"</t>
  </si>
  <si>
    <t>Перечислены проценты за период с 14.01.2016 г. по 27.01.2016 г</t>
  </si>
  <si>
    <t xml:space="preserve">Уплачены проценты за период 05.12.2015 по 03.01.2016 по Договору банк. счета </t>
  </si>
  <si>
    <t>liverpudlian87@rambler.ru</t>
  </si>
  <si>
    <t>Инкассация ящиков для сбора пожертвований в рамках благотворительной акции «Свет Рождественской звезды»</t>
  </si>
  <si>
    <t>Инкассация ящиков для сбора пожертвований,установленных на заправке "Нефтегаз-Калининград"</t>
  </si>
  <si>
    <r>
      <t xml:space="preserve">На лечение </t>
    </r>
    <r>
      <rPr>
        <b/>
        <sz val="10"/>
        <rFont val="Arial"/>
        <family val="2"/>
        <charset val="204"/>
      </rPr>
      <t>Любы Чулковой</t>
    </r>
  </si>
  <si>
    <t>Люба Чулкова</t>
  </si>
  <si>
    <t>Инкассация ящиков для сбора пожертвований в рамках благотворительной акции Калининградской Региональной Хоккейной Лиги 15.01.2016</t>
  </si>
  <si>
    <r>
      <t xml:space="preserve">На лечение </t>
    </r>
    <r>
      <rPr>
        <b/>
        <sz val="10"/>
        <rFont val="Arial"/>
        <family val="2"/>
        <charset val="204"/>
      </rPr>
      <t>Владислава Хохленко 3 сбор</t>
    </r>
  </si>
  <si>
    <r>
      <t xml:space="preserve">На лечение </t>
    </r>
    <r>
      <rPr>
        <b/>
        <sz val="10"/>
        <rFont val="Arial"/>
        <family val="2"/>
        <charset val="204"/>
      </rPr>
      <t>Николь Леонтьевой 2 сбор</t>
    </r>
  </si>
  <si>
    <t>Владислав Хохленко 3 сбор</t>
  </si>
  <si>
    <t>taniamezh@gmail.com</t>
  </si>
  <si>
    <t>Инкассация ящиков для сбора пожертвований, установленных в МАОУ СОШ №28</t>
  </si>
  <si>
    <t>Инкассация ящиков для сбора пожертвований, установленных в рамках акции "День студента"</t>
  </si>
  <si>
    <t>ООО "Глобал Нетворкс"</t>
  </si>
  <si>
    <t>Николь Леонтьева 2 сбор</t>
  </si>
  <si>
    <t>Булайцева</t>
  </si>
  <si>
    <t>Марина</t>
  </si>
  <si>
    <t>Александровна</t>
  </si>
  <si>
    <t>Курига</t>
  </si>
  <si>
    <t>Вера Гулецкая</t>
  </si>
  <si>
    <t>Мамаева</t>
  </si>
  <si>
    <t>Анна</t>
  </si>
  <si>
    <t>Владимировна</t>
  </si>
  <si>
    <t>ООО "Валива-Вест"</t>
  </si>
  <si>
    <r>
      <t xml:space="preserve">На лечение </t>
    </r>
    <r>
      <rPr>
        <b/>
        <sz val="10"/>
        <rFont val="Arial"/>
        <family val="2"/>
        <charset val="204"/>
      </rPr>
      <t>Веры Гулецкой</t>
    </r>
  </si>
  <si>
    <r>
      <t xml:space="preserve">На лечение </t>
    </r>
    <r>
      <rPr>
        <b/>
        <sz val="10"/>
        <rFont val="Arial"/>
        <family val="2"/>
        <charset val="204"/>
      </rPr>
      <t>Армана Бабаяна</t>
    </r>
  </si>
  <si>
    <t xml:space="preserve">БЫЛКОВ </t>
  </si>
  <si>
    <t>ТИМОФЕЕВИЧ</t>
  </si>
  <si>
    <t>АЛИХАНАШВИЛИ</t>
  </si>
  <si>
    <t>ВИТАЛИЙ</t>
  </si>
  <si>
    <t>СЕРЕБРЕННИКОВА</t>
  </si>
  <si>
    <t xml:space="preserve">АННА </t>
  </si>
  <si>
    <t>ВИТАЛЬЕВНА</t>
  </si>
  <si>
    <t xml:space="preserve"> mariya3000@list.ru</t>
  </si>
  <si>
    <t>Арман Бабаян</t>
  </si>
  <si>
    <t>niki_xx1@mail.ru</t>
  </si>
  <si>
    <t>olganayman@gmail.com</t>
  </si>
  <si>
    <t>a12381@ya.ru</t>
  </si>
  <si>
    <t>alinalialina@live.ru</t>
  </si>
  <si>
    <t>pochta1000v@mail.ru</t>
  </si>
  <si>
    <t>ellinas82@yandex.ru</t>
  </si>
  <si>
    <t>buk-ksenya@yandex.ru</t>
  </si>
  <si>
    <t>v_bobkov@aptekafz.ru</t>
  </si>
  <si>
    <t>senty27@gmail.com</t>
  </si>
  <si>
    <t>dianapod@gmail.com</t>
  </si>
  <si>
    <t>plazmoed@mail.ru</t>
  </si>
  <si>
    <t>agorkova@rasec.com</t>
  </si>
  <si>
    <t>ilja.kosinov@yandex.ru</t>
  </si>
  <si>
    <t>vladikoloss@gmail.com</t>
  </si>
  <si>
    <t>e.gerasimyuk@mail.ru</t>
  </si>
  <si>
    <t>triumph39@mail.ru</t>
  </si>
  <si>
    <t>svs1507@yandex.ru</t>
  </si>
  <si>
    <t>alinka0303@mail.ru</t>
  </si>
  <si>
    <t>Kvilonrina141@gmail.ru</t>
  </si>
  <si>
    <t xml:space="preserve">МАЗУНОВА </t>
  </si>
  <si>
    <t xml:space="preserve">ЛЕЙЛЯ </t>
  </si>
  <si>
    <t>ДЖАМИЛЬЕВНА</t>
  </si>
  <si>
    <t>natali9008@bk.ru</t>
  </si>
  <si>
    <t xml:space="preserve">Перечислены проценты по за период с 12.02.2016 г. по 25.02.2016 г. </t>
  </si>
  <si>
    <t>Перечислены проценты по за период с 23.01.2016 г. по 08.02.2016 г.</t>
  </si>
  <si>
    <t>Анонимное пожертвование</t>
  </si>
  <si>
    <t>awtsrv@yandex.ru</t>
  </si>
  <si>
    <t>fixea@mail.ru</t>
  </si>
  <si>
    <t>avarenov@gmail.com</t>
  </si>
  <si>
    <t>olegkrahmalev@gmail.com</t>
  </si>
  <si>
    <t>andrey@akciya39.ru</t>
  </si>
  <si>
    <r>
      <t xml:space="preserve">На лечение </t>
    </r>
    <r>
      <rPr>
        <b/>
        <sz val="10"/>
        <rFont val="Arial"/>
        <family val="2"/>
        <charset val="204"/>
      </rPr>
      <t>Максима Мелкозерова</t>
    </r>
  </si>
  <si>
    <t>Максим Мелкозеров</t>
  </si>
  <si>
    <t>vasilenko5555@mail.ru</t>
  </si>
  <si>
    <t>kaliningrad_2017@mail.ru</t>
  </si>
  <si>
    <t>nikikd@mail.ru</t>
  </si>
  <si>
    <t>nadegda39@mail.ru</t>
  </si>
  <si>
    <t>dukhelen@mail.ru</t>
  </si>
  <si>
    <t>anna_kostenko@mail.ru</t>
  </si>
  <si>
    <t>alexey.grigyan@gmail.com</t>
  </si>
  <si>
    <t>bilylboris@gmail.com</t>
  </si>
  <si>
    <t>paparasia@ya.ru</t>
  </si>
  <si>
    <t>stepabb@mail.ru</t>
  </si>
  <si>
    <t>puchkorite@bk.ru</t>
  </si>
  <si>
    <t>rich39@mail.ru</t>
  </si>
  <si>
    <t>ale3x3993@yandex.ru</t>
  </si>
  <si>
    <t>olgaluk007@mail.ru</t>
  </si>
  <si>
    <t>Кошелек 41001510733273</t>
  </si>
  <si>
    <t>Проект "Цветы жизни 2016"</t>
  </si>
  <si>
    <t>Северо-западный филиал ПАО "Мегафон"</t>
  </si>
  <si>
    <r>
      <t xml:space="preserve">На проект </t>
    </r>
    <r>
      <rPr>
        <b/>
        <sz val="10"/>
        <rFont val="Arial"/>
        <family val="2"/>
        <charset val="204"/>
      </rPr>
      <t>Цветы жизни 2016</t>
    </r>
  </si>
  <si>
    <t>**** **** **** 2478</t>
  </si>
  <si>
    <t>**** **** **** 7256</t>
  </si>
  <si>
    <t>**** **** **** 9725</t>
  </si>
  <si>
    <t>**** **** **** 0201</t>
  </si>
  <si>
    <t>**** **** **** 4212</t>
  </si>
  <si>
    <t>Ломакин</t>
  </si>
  <si>
    <t>Алексей</t>
  </si>
  <si>
    <t>Матвеев</t>
  </si>
  <si>
    <t>Panzer</t>
  </si>
  <si>
    <t>Sergei</t>
  </si>
  <si>
    <t>Ключевская</t>
  </si>
  <si>
    <t>Катерина</t>
  </si>
  <si>
    <t>Светлана</t>
  </si>
  <si>
    <t>Общероссийский общественный фонд "Национальный благотворительный фонд СМС на номер 7715 декабрь 2015г, январь 2016г.</t>
  </si>
  <si>
    <t>Паулов</t>
  </si>
  <si>
    <t>Андрей</t>
  </si>
  <si>
    <t>Морокова</t>
  </si>
  <si>
    <t>Надежда</t>
  </si>
  <si>
    <t>Руслановна</t>
  </si>
  <si>
    <t>Жустеева</t>
  </si>
  <si>
    <t>Анатольевна</t>
  </si>
  <si>
    <t>Цуканова</t>
  </si>
  <si>
    <t>Коновалов</t>
  </si>
  <si>
    <t>Богдан</t>
  </si>
  <si>
    <t>Андреевич</t>
  </si>
  <si>
    <t>Пшиченко</t>
  </si>
  <si>
    <t>Дмитрий</t>
  </si>
  <si>
    <t>Викторович</t>
  </si>
  <si>
    <t>Даша Ленькова</t>
  </si>
  <si>
    <r>
      <t xml:space="preserve">На лечение </t>
    </r>
    <r>
      <rPr>
        <b/>
        <sz val="10"/>
        <rFont val="Arial"/>
        <family val="2"/>
        <charset val="204"/>
      </rPr>
      <t>Даши Леньковой</t>
    </r>
  </si>
  <si>
    <r>
      <t xml:space="preserve">На лечение </t>
    </r>
    <r>
      <rPr>
        <b/>
        <sz val="10"/>
        <rFont val="Arial"/>
        <family val="2"/>
        <charset val="204"/>
      </rPr>
      <t>Кати Грошевой</t>
    </r>
  </si>
  <si>
    <r>
      <t xml:space="preserve">На лечение </t>
    </r>
    <r>
      <rPr>
        <b/>
        <sz val="10"/>
        <rFont val="Arial"/>
        <family val="2"/>
        <charset val="204"/>
      </rPr>
      <t>Анфисы Цапайте</t>
    </r>
  </si>
  <si>
    <t>2016 год</t>
  </si>
  <si>
    <t xml:space="preserve">Уплачены проценты за период 23.01.2016 по 21.02.2016 по Договору банк. счета </t>
  </si>
  <si>
    <t xml:space="preserve">Перечислены проценты по за период с 03.02.2016 г. по 04.03.2016 г. </t>
  </si>
  <si>
    <t xml:space="preserve">Перечислены проценты по за период с 27.02.2016 г. по 11.03.2016 г. </t>
  </si>
  <si>
    <t xml:space="preserve">Перечислены проценты по за период с 10.03.2016 г. по 23.03.2016 г. </t>
  </si>
  <si>
    <t>Мурин</t>
  </si>
  <si>
    <t>Максим</t>
  </si>
  <si>
    <t>Анатольевич</t>
  </si>
  <si>
    <t xml:space="preserve">Перечислены проценты по за период с 12.03.2016 г. по 25.03.2016 г. </t>
  </si>
  <si>
    <t>Татьяна</t>
  </si>
  <si>
    <t>Викторовна</t>
  </si>
  <si>
    <t>roman@tmean.ru</t>
  </si>
  <si>
    <t>Катя Грошева</t>
  </si>
  <si>
    <t>Advokat39@mail.ru</t>
  </si>
  <si>
    <t>brom002@yandex.ru</t>
  </si>
  <si>
    <t>nash-gorod@bk.ru</t>
  </si>
  <si>
    <t>artyomwriteme@mail.ru</t>
  </si>
  <si>
    <t>Резерв экстренной помощи</t>
  </si>
  <si>
    <t>Резерв экстренной помощи на 01.01.2016г.</t>
  </si>
  <si>
    <r>
      <t xml:space="preserve">На формирование </t>
    </r>
    <r>
      <rPr>
        <b/>
        <sz val="10"/>
        <rFont val="Arial"/>
        <family val="2"/>
        <charset val="204"/>
      </rPr>
      <t xml:space="preserve">Резерва экстренной помощи </t>
    </r>
  </si>
  <si>
    <t>* - в случае, если получено больше пожертвований, чем необходимо конкретному ребенку, оставшиеся средства будут использованы для лечения других детей, либо направлены в Резерв экстренной помощи</t>
  </si>
  <si>
    <t xml:space="preserve">Перечислены проценты по за период с 27.02.2016 г. по 28.03.2016 г. </t>
  </si>
  <si>
    <t>ООО "Орбита-Строй"</t>
  </si>
  <si>
    <t>Алиханашвили</t>
  </si>
  <si>
    <t>Общероссийский общественный фонд "Национальный благотворительный фонд СМС на номер 7715 февраль 2016г.</t>
  </si>
  <si>
    <t>Sergej Panzer</t>
  </si>
  <si>
    <t>megasplash@yandex.ru</t>
  </si>
  <si>
    <t>anya.ulanova.91@mail.ru</t>
  </si>
  <si>
    <t>Артем</t>
  </si>
  <si>
    <t>tyu77@mfsa.ru</t>
  </si>
  <si>
    <t>Ворокова</t>
  </si>
  <si>
    <t>Мадина</t>
  </si>
  <si>
    <t>Юрьевна</t>
  </si>
  <si>
    <t>Инкассация ящиков для сбора пожертвований, установленного в магазине "Оникс" сети магазинов "Ювелирторг"</t>
  </si>
  <si>
    <t>Инкассация ящиков для сбора пожертвований, установленного в магазине "Феникс" сети магазинов "Ювелирторг"</t>
  </si>
  <si>
    <t>Инкассация ящиков для сбора пожертвований, установленного на празднике</t>
  </si>
  <si>
    <t>Инкассация ящиков для сбора пожертвований, установленного в гостинице "Москва"</t>
  </si>
  <si>
    <t>Инкассация ящиков для благотворительных пожертвований, установленного в магазине "Шоколат"</t>
  </si>
  <si>
    <t>Штерн</t>
  </si>
  <si>
    <t>Людмила</t>
  </si>
  <si>
    <t>Бриткина</t>
  </si>
  <si>
    <t>Kater***13@yandex.ru</t>
  </si>
  <si>
    <t>Кузьмина</t>
  </si>
  <si>
    <t xml:space="preserve">Лидия </t>
  </si>
  <si>
    <t>Вячеславовна</t>
  </si>
  <si>
    <t>Вадим</t>
  </si>
  <si>
    <t>Шевченко</t>
  </si>
  <si>
    <t>Головко</t>
  </si>
  <si>
    <t>Константинович</t>
  </si>
  <si>
    <r>
      <t xml:space="preserve">На лечение </t>
    </r>
    <r>
      <rPr>
        <b/>
        <sz val="10"/>
        <rFont val="Arial"/>
        <family val="2"/>
        <charset val="204"/>
      </rPr>
      <t>Стефана Ренера</t>
    </r>
  </si>
  <si>
    <r>
      <t xml:space="preserve">На лечение </t>
    </r>
    <r>
      <rPr>
        <b/>
        <sz val="10"/>
        <rFont val="Arial"/>
        <family val="2"/>
        <charset val="204"/>
      </rPr>
      <t>Даши Ждановой</t>
    </r>
  </si>
  <si>
    <t>Климов</t>
  </si>
  <si>
    <t>Николай</t>
  </si>
  <si>
    <t>Николаевич</t>
  </si>
  <si>
    <t xml:space="preserve">dmitry@pshychenko.com </t>
  </si>
  <si>
    <t>larisakaliningrad64@mail.ru</t>
  </si>
  <si>
    <t>Даша Жданова</t>
  </si>
  <si>
    <t>смс на номер 7522</t>
  </si>
  <si>
    <t>Общероссийский общественный фонд "Национальный благотворительный фонд СМС на номер 7715 март 2016г.</t>
  </si>
  <si>
    <t>Ковалюк</t>
  </si>
  <si>
    <t>Василий</t>
  </si>
  <si>
    <t>Васильевич</t>
  </si>
  <si>
    <t>Анфиса Цапайте</t>
  </si>
  <si>
    <t>Вахмянин</t>
  </si>
  <si>
    <t>Сергей</t>
  </si>
  <si>
    <t>Инкассация ящиков для благотворительных пожертвований, собранных на празднике в отеле "Акватория" (пос.Янтарный)</t>
  </si>
  <si>
    <t>Кацмельсон</t>
  </si>
  <si>
    <t>Огнева</t>
  </si>
  <si>
    <t>Ольга</t>
  </si>
  <si>
    <t>Руслан</t>
  </si>
  <si>
    <t>Иорданов</t>
  </si>
  <si>
    <t>Назарова</t>
  </si>
  <si>
    <t>Инна</t>
  </si>
  <si>
    <t>Кузьмин</t>
  </si>
  <si>
    <t>Стефан</t>
  </si>
  <si>
    <t>Ларионов</t>
  </si>
  <si>
    <t>Денис</t>
  </si>
  <si>
    <t>Животов</t>
  </si>
  <si>
    <t>Коняхин</t>
  </si>
  <si>
    <t>Павел</t>
  </si>
  <si>
    <t>Виноградова</t>
  </si>
  <si>
    <t>Даша</t>
  </si>
  <si>
    <t>Казановская</t>
  </si>
  <si>
    <t>Ирина</t>
  </si>
  <si>
    <t>Ангелина</t>
  </si>
  <si>
    <t>Туманянц</t>
  </si>
  <si>
    <t>Абрамов</t>
  </si>
  <si>
    <t>Александр</t>
  </si>
  <si>
    <t>Мещерякова</t>
  </si>
  <si>
    <t>Рэдвил</t>
  </si>
  <si>
    <t>Серега</t>
  </si>
  <si>
    <t>Люлин</t>
  </si>
  <si>
    <t>ООО "Альбирео" (акция Доброе варенье)</t>
  </si>
  <si>
    <t>Уплачены проценты за период 29.03.2016 по 16.05.2016</t>
  </si>
  <si>
    <t>Межебицкая</t>
  </si>
  <si>
    <t>Репка</t>
  </si>
  <si>
    <t>Александрович</t>
  </si>
  <si>
    <r>
      <t xml:space="preserve">На лечение </t>
    </r>
    <r>
      <rPr>
        <b/>
        <sz val="10"/>
        <rFont val="Arial"/>
        <family val="2"/>
        <charset val="204"/>
      </rPr>
      <t>Вадима и Максима Мелкозерова</t>
    </r>
  </si>
  <si>
    <r>
      <t xml:space="preserve">На лечение </t>
    </r>
    <r>
      <rPr>
        <b/>
        <sz val="10"/>
        <rFont val="Arial"/>
        <family val="2"/>
        <charset val="204"/>
      </rPr>
      <t>Андрея Гончарика</t>
    </r>
  </si>
  <si>
    <t>Вадим и Максим Мелкозеров</t>
  </si>
  <si>
    <t>Белов</t>
  </si>
  <si>
    <t>ООО "ЦЖС"</t>
  </si>
  <si>
    <t>Алексеев</t>
  </si>
  <si>
    <t>Хамицкий</t>
  </si>
  <si>
    <t>Олегович</t>
  </si>
  <si>
    <t>Чекан</t>
  </si>
  <si>
    <t>Элла</t>
  </si>
  <si>
    <t>Меньшикова</t>
  </si>
  <si>
    <t>Дьяконова</t>
  </si>
  <si>
    <t>Екатерина</t>
  </si>
  <si>
    <t>Васильевна</t>
  </si>
  <si>
    <t>Андрей Гончарик</t>
  </si>
  <si>
    <t>Радзывилюк</t>
  </si>
  <si>
    <t>Павловна</t>
  </si>
  <si>
    <t>***5676</t>
  </si>
  <si>
    <t>Иванкова</t>
  </si>
  <si>
    <t>Евгения</t>
  </si>
  <si>
    <t>***1696</t>
  </si>
  <si>
    <t>Ebeklemisheva@gmail.com</t>
  </si>
  <si>
    <t>mr.droff@gmail.com</t>
  </si>
  <si>
    <t>advokat39@mail.ru</t>
  </si>
  <si>
    <t>motozeb@mail.ru</t>
  </si>
  <si>
    <t>Cheslav.polyakov@mail.ru</t>
  </si>
  <si>
    <t>event@amedigroup.ru</t>
  </si>
  <si>
    <t>bilykboris@gmail.com</t>
  </si>
  <si>
    <t>s_grishina77@mail.ru</t>
  </si>
  <si>
    <t>jukanna@mail.ru</t>
  </si>
  <si>
    <t>koenig2k@mail.ru</t>
  </si>
  <si>
    <t>elena_blum@mail.ru</t>
  </si>
  <si>
    <t>nefedieff@mail.ru</t>
  </si>
  <si>
    <t>serg86_2004@mail.ru</t>
  </si>
  <si>
    <t>ayakovleva@mail.ru</t>
  </si>
  <si>
    <t>Dimon32179@gmail.com</t>
  </si>
  <si>
    <t>usikov2001@mail.ru</t>
  </si>
  <si>
    <t>lmkvl@mail.ru</t>
  </si>
  <si>
    <t>natnik.gr@gmail.com</t>
  </si>
  <si>
    <t>advokat@kurkov.su</t>
  </si>
  <si>
    <t>lion4545@mail.ru</t>
  </si>
  <si>
    <t>cardin15@mail.ru</t>
  </si>
  <si>
    <t>macho13@mail.ru</t>
  </si>
  <si>
    <t>elena_180869@mail.ru</t>
  </si>
  <si>
    <t>mercedeskin@gmail.com</t>
  </si>
  <si>
    <t>Kery039@mail.ru</t>
  </si>
  <si>
    <t>baurz@bk.ru</t>
  </si>
  <si>
    <t xml:space="preserve">flex.net@mail.ru </t>
  </si>
  <si>
    <t>osetroff_74@mail.ru</t>
  </si>
  <si>
    <t xml:space="preserve"> natasha2109@bk.ru</t>
  </si>
  <si>
    <t>oliyah@inbox.ru</t>
  </si>
  <si>
    <t>Стефан Ренер</t>
  </si>
  <si>
    <t>Устинов</t>
  </si>
  <si>
    <t>Юрий</t>
  </si>
  <si>
    <t>krateg@yandex.ru</t>
  </si>
  <si>
    <t>krechkevich@yandex.ru</t>
  </si>
  <si>
    <t>Повжик</t>
  </si>
  <si>
    <t>Олег</t>
  </si>
  <si>
    <t>Альбертович</t>
  </si>
  <si>
    <t>Виктория</t>
  </si>
  <si>
    <t>Сукончик</t>
  </si>
  <si>
    <t>Вотинцева</t>
  </si>
  <si>
    <t>Элина</t>
  </si>
  <si>
    <t>Магомедова</t>
  </si>
  <si>
    <t>Лейсан</t>
  </si>
  <si>
    <t>Шайхаттарова</t>
  </si>
  <si>
    <t>Ира</t>
  </si>
  <si>
    <t>Юнак</t>
  </si>
  <si>
    <t>Михаил</t>
  </si>
  <si>
    <t>Михайлов</t>
  </si>
  <si>
    <t>Писарева</t>
  </si>
  <si>
    <t>Евгений</t>
  </si>
  <si>
    <t>Житников</t>
  </si>
  <si>
    <t>Алексаендр Владимирович</t>
  </si>
  <si>
    <t>Сергий 985</t>
  </si>
  <si>
    <t>Наташа</t>
  </si>
  <si>
    <t>Путивцева</t>
  </si>
  <si>
    <t>Губанова</t>
  </si>
  <si>
    <t>Катеруша</t>
  </si>
  <si>
    <t>Волкова</t>
  </si>
  <si>
    <t>Олеся</t>
  </si>
  <si>
    <t>Долидович</t>
  </si>
  <si>
    <t>Наталья</t>
  </si>
  <si>
    <t>Красильникова</t>
  </si>
  <si>
    <t>М.</t>
  </si>
  <si>
    <t>Лыткина</t>
  </si>
  <si>
    <t>Алекс</t>
  </si>
  <si>
    <t>Картошкин</t>
  </si>
  <si>
    <t>Альбина</t>
  </si>
  <si>
    <t>Пиддубривная</t>
  </si>
  <si>
    <t>Алимов</t>
  </si>
  <si>
    <t>Григорий</t>
  </si>
  <si>
    <t>Иванов</t>
  </si>
  <si>
    <t>Валентина</t>
  </si>
  <si>
    <t>Дмитриева</t>
  </si>
  <si>
    <t>Рустем</t>
  </si>
  <si>
    <t>Мухлисов</t>
  </si>
  <si>
    <t>Сорока</t>
  </si>
  <si>
    <t>Миров</t>
  </si>
  <si>
    <t>Андреева</t>
  </si>
  <si>
    <t>Стариков</t>
  </si>
  <si>
    <t>Погожев</t>
  </si>
  <si>
    <t>Терерин</t>
  </si>
  <si>
    <t>Ветелина</t>
  </si>
  <si>
    <t>Козлов</t>
  </si>
  <si>
    <t>Апрель</t>
  </si>
  <si>
    <t>Ильяшик</t>
  </si>
  <si>
    <t>Шарапова</t>
  </si>
  <si>
    <t>Анатолий</t>
  </si>
  <si>
    <t>Штейн</t>
  </si>
  <si>
    <t>Андрей Валерьевич</t>
  </si>
  <si>
    <t>Алевтина</t>
  </si>
  <si>
    <t>Юргенсон</t>
  </si>
  <si>
    <t>Эдуард</t>
  </si>
  <si>
    <t>Промтара</t>
  </si>
  <si>
    <t>Опарин</t>
  </si>
  <si>
    <t>Галина</t>
  </si>
  <si>
    <t>Дробжева</t>
  </si>
  <si>
    <t>Эльвира</t>
  </si>
  <si>
    <t>Щербакова</t>
  </si>
  <si>
    <t>Варвара</t>
  </si>
  <si>
    <t>Минькина</t>
  </si>
  <si>
    <t>Романов</t>
  </si>
  <si>
    <t>ЖК</t>
  </si>
  <si>
    <t>Ровнов</t>
  </si>
  <si>
    <t>Мосунов</t>
  </si>
  <si>
    <t>Н</t>
  </si>
  <si>
    <t>Куракова</t>
  </si>
  <si>
    <t>Аншутин</t>
  </si>
  <si>
    <t>Орешенко</t>
  </si>
  <si>
    <t>Гальчик</t>
  </si>
  <si>
    <t>Соловьев</t>
  </si>
  <si>
    <t>Килина</t>
  </si>
  <si>
    <t>Елизарова</t>
  </si>
  <si>
    <t>Рузанов</t>
  </si>
  <si>
    <t>Зайцев</t>
  </si>
  <si>
    <t>Дарья</t>
  </si>
  <si>
    <t>Бейлина</t>
  </si>
  <si>
    <t>Скоков</t>
  </si>
  <si>
    <t>Минкин</t>
  </si>
  <si>
    <t>Наталья (Zemlianichka17@yandex.ru)</t>
  </si>
  <si>
    <t>Кот</t>
  </si>
  <si>
    <t>Данилова</t>
  </si>
  <si>
    <t>Овчинников</t>
  </si>
  <si>
    <t>Софрыгина</t>
  </si>
  <si>
    <t>Сухарев</t>
  </si>
  <si>
    <t>Вадим Максимович</t>
  </si>
  <si>
    <t>Красильников</t>
  </si>
  <si>
    <t>Конотоп</t>
  </si>
  <si>
    <t>Зарецкая</t>
  </si>
  <si>
    <t>Ланка</t>
  </si>
  <si>
    <t>Г</t>
  </si>
  <si>
    <t>Саша</t>
  </si>
  <si>
    <t>Бабкина</t>
  </si>
  <si>
    <t>Свистунов</t>
  </si>
  <si>
    <t>Творогова</t>
  </si>
  <si>
    <t>Посысаев</t>
  </si>
  <si>
    <t>Захаров</t>
  </si>
  <si>
    <t>А</t>
  </si>
  <si>
    <t>Антон*</t>
  </si>
  <si>
    <t>Смирнова</t>
  </si>
  <si>
    <t>Вячеслав</t>
  </si>
  <si>
    <t>Винтер</t>
  </si>
  <si>
    <t>Юля ---</t>
  </si>
  <si>
    <t>Вик</t>
  </si>
  <si>
    <t>Мариана</t>
  </si>
  <si>
    <t>Папина</t>
  </si>
  <si>
    <t>Смирнов</t>
  </si>
  <si>
    <t>Мусатова</t>
  </si>
  <si>
    <t>Елизавета</t>
  </si>
  <si>
    <t>Ненашева</t>
  </si>
  <si>
    <t>Спасибко</t>
  </si>
  <si>
    <t>Кошуба</t>
  </si>
  <si>
    <t>Ермолаев</t>
  </si>
  <si>
    <t>Гладких</t>
  </si>
  <si>
    <t>Юлия</t>
  </si>
  <si>
    <t>Юлия (8985-457-57-06)</t>
  </si>
  <si>
    <t>Савин</t>
  </si>
  <si>
    <t>ЗАО Меридиан СПБ</t>
  </si>
  <si>
    <t>Конастантин</t>
  </si>
  <si>
    <t>Курилов</t>
  </si>
  <si>
    <t>Лариса</t>
  </si>
  <si>
    <t>Анурова</t>
  </si>
  <si>
    <t>Арутюнян</t>
  </si>
  <si>
    <t>Сидоров</t>
  </si>
  <si>
    <t>Фролов</t>
  </si>
  <si>
    <t>Григорьева</t>
  </si>
  <si>
    <t>Горячева</t>
  </si>
  <si>
    <t>Н.</t>
  </si>
  <si>
    <t>Г.</t>
  </si>
  <si>
    <t>Борисов</t>
  </si>
  <si>
    <t>Киприянов</t>
  </si>
  <si>
    <t>Уплачены проценты за период 28.05.2016 по 27.06.2016</t>
  </si>
  <si>
    <t>Чернявский</t>
  </si>
  <si>
    <t>Атабекян</t>
  </si>
  <si>
    <t>Роман</t>
  </si>
  <si>
    <t>Балин</t>
  </si>
  <si>
    <t>Цуканов</t>
  </si>
  <si>
    <t>Артур</t>
  </si>
  <si>
    <t>Бурова</t>
  </si>
  <si>
    <t>Курников</t>
  </si>
  <si>
    <t>Трофимов</t>
  </si>
  <si>
    <t>Маркович</t>
  </si>
  <si>
    <t>Оксана</t>
  </si>
  <si>
    <t>Торохов</t>
  </si>
  <si>
    <t>Flex Consulting</t>
  </si>
  <si>
    <t>Новикова</t>
  </si>
  <si>
    <t>Рожков</t>
  </si>
  <si>
    <t>Тишаков</t>
  </si>
  <si>
    <t>Ермакова</t>
  </si>
  <si>
    <t>Науменкова</t>
  </si>
  <si>
    <t>Снытников</t>
  </si>
  <si>
    <t>Копылов</t>
  </si>
  <si>
    <t>Марат</t>
  </si>
  <si>
    <t>Норенко</t>
  </si>
  <si>
    <t>Перебоев</t>
  </si>
  <si>
    <t>Рогачева</t>
  </si>
  <si>
    <t>Фолманис</t>
  </si>
  <si>
    <t>vasilevs-vinokurov@bk.ru</t>
  </si>
  <si>
    <t>Диана</t>
  </si>
  <si>
    <t>Ткаченко</t>
  </si>
  <si>
    <t>ПОПОВ</t>
  </si>
  <si>
    <t>Даниил</t>
  </si>
  <si>
    <t>Ходырева</t>
  </si>
  <si>
    <t>alice maro4kina</t>
  </si>
  <si>
    <t>Юсупов</t>
  </si>
  <si>
    <t>Бойцова</t>
  </si>
  <si>
    <t>Фомина</t>
  </si>
  <si>
    <t>Тамара</t>
  </si>
  <si>
    <t>Воронова</t>
  </si>
  <si>
    <t>Алескеров</t>
  </si>
  <si>
    <t>Арсен</t>
  </si>
  <si>
    <t>Алиева</t>
  </si>
  <si>
    <t>Маря</t>
  </si>
  <si>
    <t>Зубарев</t>
  </si>
  <si>
    <t>Виктор</t>
  </si>
  <si>
    <t>Субчев</t>
  </si>
  <si>
    <t>Шафран</t>
  </si>
  <si>
    <t>Производство НЕСТ-М</t>
  </si>
  <si>
    <t>Фельдман</t>
  </si>
  <si>
    <t>Леонид</t>
  </si>
  <si>
    <t>Соколовский</t>
  </si>
  <si>
    <t>Бережнов</t>
  </si>
  <si>
    <t>Козырев</t>
  </si>
  <si>
    <t>Блинов</t>
  </si>
  <si>
    <t>Петр</t>
  </si>
  <si>
    <t>Медведева</t>
  </si>
  <si>
    <t>Соня</t>
  </si>
  <si>
    <t>Петроченко</t>
  </si>
  <si>
    <t>Дарья Евгеньевна</t>
  </si>
  <si>
    <t>Бойко</t>
  </si>
  <si>
    <t>Б</t>
  </si>
  <si>
    <t>С</t>
  </si>
  <si>
    <t>Артибилов</t>
  </si>
  <si>
    <t>Ефимов</t>
  </si>
  <si>
    <t>Виталий</t>
  </si>
  <si>
    <t>Степанова</t>
  </si>
  <si>
    <t>Фреймэн</t>
  </si>
  <si>
    <t>Шепелев</t>
  </si>
  <si>
    <t>Xolod1973@mail.ru</t>
  </si>
  <si>
    <t>Кочетаева</t>
  </si>
  <si>
    <t>Лаптев</t>
  </si>
  <si>
    <t>Кучинский</t>
  </si>
  <si>
    <t>Падо</t>
  </si>
  <si>
    <t>Головчанова</t>
  </si>
  <si>
    <t>Старков</t>
  </si>
  <si>
    <t>Квашинин</t>
  </si>
  <si>
    <t>89119360*34</t>
  </si>
  <si>
    <t>Отель Зюйд</t>
  </si>
  <si>
    <t xml:space="preserve"> Баграт</t>
  </si>
  <si>
    <t>Никулин</t>
  </si>
  <si>
    <t>Притула</t>
  </si>
  <si>
    <t>К.</t>
  </si>
  <si>
    <t>Александр Михайлович</t>
  </si>
  <si>
    <t>Смоткин</t>
  </si>
  <si>
    <t>Бадалина</t>
  </si>
  <si>
    <t>Лермонтов</t>
  </si>
  <si>
    <t>9612650*67</t>
  </si>
  <si>
    <t>Соляник</t>
  </si>
  <si>
    <t>Ярин</t>
  </si>
  <si>
    <t>Мазеина</t>
  </si>
  <si>
    <t>Л</t>
  </si>
  <si>
    <t>Кувайкина</t>
  </si>
  <si>
    <t>Балаянц</t>
  </si>
  <si>
    <t>Иосиф</t>
  </si>
  <si>
    <t>Майорова</t>
  </si>
  <si>
    <t>Счижников</t>
  </si>
  <si>
    <t>Гончарова</t>
  </si>
  <si>
    <t>Курмаев</t>
  </si>
  <si>
    <t>Антон</t>
  </si>
  <si>
    <t>Криков</t>
  </si>
  <si>
    <t>Константин</t>
  </si>
  <si>
    <t>Ковалева</t>
  </si>
  <si>
    <t>Богланков</t>
  </si>
  <si>
    <t>Политова</t>
  </si>
  <si>
    <t>Натаья</t>
  </si>
  <si>
    <t>Сухопляс</t>
  </si>
  <si>
    <t>Костоправ</t>
  </si>
  <si>
    <t>Азот</t>
  </si>
  <si>
    <t>Валентин***</t>
  </si>
  <si>
    <t>Комин</t>
  </si>
  <si>
    <t>Васекина</t>
  </si>
  <si>
    <t>Воронцова</t>
  </si>
  <si>
    <t>Тишков</t>
  </si>
  <si>
    <t>Леонова</t>
  </si>
  <si>
    <t>Ребров</t>
  </si>
  <si>
    <t>Войтов</t>
  </si>
  <si>
    <t>Сошникова</t>
  </si>
  <si>
    <t>Александра</t>
  </si>
  <si>
    <t>Волгина</t>
  </si>
  <si>
    <t>Надя</t>
  </si>
  <si>
    <t>Третьякова</t>
  </si>
  <si>
    <t>Сафронова</t>
  </si>
  <si>
    <t>Степанов</t>
  </si>
  <si>
    <t>Баландина</t>
  </si>
  <si>
    <t>Мосин</t>
  </si>
  <si>
    <t>Овчаркина</t>
  </si>
  <si>
    <t>Нефедов</t>
  </si>
  <si>
    <t>Шабеко</t>
  </si>
  <si>
    <t>Sign Design</t>
  </si>
  <si>
    <t>Лунев</t>
  </si>
  <si>
    <t>Красовский</t>
  </si>
  <si>
    <t>Бушманова</t>
  </si>
  <si>
    <t>Гусев</t>
  </si>
  <si>
    <t>OFF UoronoFF</t>
  </si>
  <si>
    <t>Казаков</t>
  </si>
  <si>
    <t>Шелухин</t>
  </si>
  <si>
    <t>Пичугин</t>
  </si>
  <si>
    <t>Краснов</t>
  </si>
  <si>
    <t>Жечужникова</t>
  </si>
  <si>
    <t>Агапова</t>
  </si>
  <si>
    <t>Сабирзянова</t>
  </si>
  <si>
    <t>Романова</t>
  </si>
  <si>
    <t>Алена</t>
  </si>
  <si>
    <t>Устюжанин</t>
  </si>
  <si>
    <t>Тойганбаев</t>
  </si>
  <si>
    <t>Оскар</t>
  </si>
  <si>
    <t>Герюк</t>
  </si>
  <si>
    <t>Ярослав</t>
  </si>
  <si>
    <t>Филиппов</t>
  </si>
  <si>
    <t>Палатова</t>
  </si>
  <si>
    <t>Спивакова</t>
  </si>
  <si>
    <t>Семенова</t>
  </si>
  <si>
    <t>Снежана</t>
  </si>
  <si>
    <t>Рябков</t>
  </si>
  <si>
    <t>Дима</t>
  </si>
  <si>
    <t>Трикоз</t>
  </si>
  <si>
    <t>Наталия</t>
  </si>
  <si>
    <t>Евсеева</t>
  </si>
  <si>
    <t>ДекорКерамик dekorkeramik</t>
  </si>
  <si>
    <t>Некрасов</t>
  </si>
  <si>
    <t>Альберт</t>
  </si>
  <si>
    <t>Лебедева</t>
  </si>
  <si>
    <t>Васеева</t>
  </si>
  <si>
    <t>Рубахина</t>
  </si>
  <si>
    <t>Крючков</t>
  </si>
  <si>
    <t>Киржаев</t>
  </si>
  <si>
    <t>Бездольный</t>
  </si>
  <si>
    <t>Сайдак</t>
  </si>
  <si>
    <t>Христофор</t>
  </si>
  <si>
    <t>Paul von Kiebitz</t>
  </si>
  <si>
    <t>Коробейников</t>
  </si>
  <si>
    <t>Никита</t>
  </si>
  <si>
    <t>Железный Мир ООО</t>
  </si>
  <si>
    <t>Корсакова</t>
  </si>
  <si>
    <t>Ваентина</t>
  </si>
  <si>
    <t>Бахметьев</t>
  </si>
  <si>
    <t>Можейко</t>
  </si>
  <si>
    <t>Темирбулатов</t>
  </si>
  <si>
    <t>Заводовский</t>
  </si>
  <si>
    <t>Салангина</t>
  </si>
  <si>
    <t>Окси</t>
  </si>
  <si>
    <t>Sulitsa2@yandex.ru</t>
  </si>
  <si>
    <t>Фест</t>
  </si>
  <si>
    <t>Микрюков</t>
  </si>
  <si>
    <t>Илья</t>
  </si>
  <si>
    <t>с</t>
  </si>
  <si>
    <t>in1958@mail.ru</t>
  </si>
  <si>
    <t>Федько</t>
  </si>
  <si>
    <t>Артемов</t>
  </si>
  <si>
    <t>Шелудько</t>
  </si>
  <si>
    <t>Ларенцов</t>
  </si>
  <si>
    <t>Асафова</t>
  </si>
  <si>
    <t>Маргарита</t>
  </si>
  <si>
    <t>Курбанов</t>
  </si>
  <si>
    <t>Рахман</t>
  </si>
  <si>
    <t>Шидло</t>
  </si>
  <si>
    <t>Алипова</t>
  </si>
  <si>
    <t>Штельмах</t>
  </si>
  <si>
    <t>Битюков</t>
  </si>
  <si>
    <t>Власов</t>
  </si>
  <si>
    <t>Гончаров</t>
  </si>
  <si>
    <t>Вал 1</t>
  </si>
  <si>
    <t>Авдюхова</t>
  </si>
  <si>
    <t>Чернов</t>
  </si>
  <si>
    <t>Степовой</t>
  </si>
  <si>
    <t>Гузаиров</t>
  </si>
  <si>
    <t>Тимур</t>
  </si>
  <si>
    <t>Горшкова</t>
  </si>
  <si>
    <t>Юля</t>
  </si>
  <si>
    <t>Камаз 5460</t>
  </si>
  <si>
    <t>Злыгостев</t>
  </si>
  <si>
    <t>Панзер</t>
  </si>
  <si>
    <t>Бушин</t>
  </si>
  <si>
    <t>Каплин</t>
  </si>
  <si>
    <t>Валерий</t>
  </si>
  <si>
    <t>Надымов</t>
  </si>
  <si>
    <t>Булавко</t>
  </si>
  <si>
    <t>М</t>
  </si>
  <si>
    <t>Маша</t>
  </si>
  <si>
    <t>Мэйдан</t>
  </si>
  <si>
    <t>Богачева</t>
  </si>
  <si>
    <t>Калугина</t>
  </si>
  <si>
    <t>Куцов</t>
  </si>
  <si>
    <t>zakirjanoff@mail.ru</t>
  </si>
  <si>
    <t>Чумаков</t>
  </si>
  <si>
    <t>Лапшин</t>
  </si>
  <si>
    <t>Чижик</t>
  </si>
  <si>
    <t>Arle Kin</t>
  </si>
  <si>
    <t>Гатаулина</t>
  </si>
  <si>
    <t>Зоя</t>
  </si>
  <si>
    <t>МорякМоряк</t>
  </si>
  <si>
    <t>Коваленко</t>
  </si>
  <si>
    <t>Микарти</t>
  </si>
  <si>
    <t>Агги</t>
  </si>
  <si>
    <t>Зенкин</t>
  </si>
  <si>
    <t>Страхов</t>
  </si>
  <si>
    <t>Иван</t>
  </si>
  <si>
    <t>Веселов</t>
  </si>
  <si>
    <t>Шубин</t>
  </si>
  <si>
    <t>Рэддэвил</t>
  </si>
  <si>
    <t>Миша*****</t>
  </si>
  <si>
    <t>Шульга</t>
  </si>
  <si>
    <t>Лукин</t>
  </si>
  <si>
    <t>Папцава</t>
  </si>
  <si>
    <t>Стаканов</t>
  </si>
  <si>
    <t>Сабельфельд</t>
  </si>
  <si>
    <t>Беляк</t>
  </si>
  <si>
    <t>Камардин</t>
  </si>
  <si>
    <t>Стекольникова</t>
  </si>
  <si>
    <t>Ельцов</t>
  </si>
  <si>
    <t>Поляков</t>
  </si>
  <si>
    <t>Симакова</t>
  </si>
  <si>
    <t>Р. Pruсha</t>
  </si>
  <si>
    <t>Мухитдинов</t>
  </si>
  <si>
    <t>Рустам</t>
  </si>
  <si>
    <t>Эркинович</t>
  </si>
  <si>
    <t>Vladimir Freiman</t>
  </si>
  <si>
    <t>Inna Kahramani</t>
  </si>
  <si>
    <t>Юлия А.</t>
  </si>
  <si>
    <t>Мария Рыкова</t>
  </si>
  <si>
    <t>Galina Mil</t>
  </si>
  <si>
    <t>Григорий Копняев</t>
  </si>
  <si>
    <t>Вера Демина</t>
  </si>
  <si>
    <t>Евгений Сорока</t>
  </si>
  <si>
    <t>Алексей Анисимов</t>
  </si>
  <si>
    <t>Sergey S</t>
  </si>
  <si>
    <t>Igor Kozlov</t>
  </si>
  <si>
    <t>Анастасия *</t>
  </si>
  <si>
    <t>Наталья Сафронова</t>
  </si>
  <si>
    <t>Анастасия Вольнова</t>
  </si>
  <si>
    <t>Игорь Козлов</t>
  </si>
  <si>
    <t>Кристина Гончарова</t>
  </si>
  <si>
    <t>Максим *</t>
  </si>
  <si>
    <t>ССС ССС</t>
  </si>
  <si>
    <t>Андрей Перебоев</t>
  </si>
  <si>
    <t>Татьяна Яковлева</t>
  </si>
  <si>
    <t>Дмитрий Чернега</t>
  </si>
  <si>
    <t>Казановская Ирина</t>
  </si>
  <si>
    <t>Роман Лиховцов</t>
  </si>
  <si>
    <t>Иван Шаров</t>
  </si>
  <si>
    <t>Юрий Елистратов</t>
  </si>
  <si>
    <t>Виталий (okean-vk@yandex.ru)</t>
  </si>
  <si>
    <t>Марина Воронцова</t>
  </si>
  <si>
    <t>Иван Воронежцев</t>
  </si>
  <si>
    <t>ООО МедСервис</t>
  </si>
  <si>
    <t>Максим Осеюк</t>
  </si>
  <si>
    <t>Андрей Радимцев</t>
  </si>
  <si>
    <t>Илья Хабаров</t>
  </si>
  <si>
    <t>Батуев Андрей</t>
  </si>
  <si>
    <t>сергей сорокин</t>
  </si>
  <si>
    <t>Ольга Унагаева</t>
  </si>
  <si>
    <t>Валерий Сесёлкин</t>
  </si>
  <si>
    <t>Екатерина Рагимова</t>
  </si>
  <si>
    <t>Владислав Киселев</t>
  </si>
  <si>
    <t>роман терехов</t>
  </si>
  <si>
    <t>Наталья Исаева</t>
  </si>
  <si>
    <t>пётр галичин</t>
  </si>
  <si>
    <t>s.culackow@gmail.com</t>
  </si>
  <si>
    <t>dad85@yandex.ru</t>
  </si>
  <si>
    <r>
      <t xml:space="preserve">На лечение </t>
    </r>
    <r>
      <rPr>
        <b/>
        <sz val="10"/>
        <rFont val="Arial"/>
        <family val="2"/>
        <charset val="204"/>
      </rPr>
      <t>Дмитрия Шевчука</t>
    </r>
  </si>
  <si>
    <t>Дмитрий Шевчук</t>
  </si>
  <si>
    <r>
      <t xml:space="preserve">На лечение </t>
    </r>
    <r>
      <rPr>
        <b/>
        <sz val="10"/>
        <rFont val="Arial"/>
        <family val="2"/>
        <charset val="204"/>
      </rPr>
      <t>Тимофея Садкова</t>
    </r>
  </si>
  <si>
    <r>
      <t xml:space="preserve">На лечение </t>
    </r>
    <r>
      <rPr>
        <b/>
        <sz val="10"/>
        <rFont val="Arial"/>
        <family val="2"/>
        <charset val="204"/>
      </rPr>
      <t>Ксении Комаровой</t>
    </r>
  </si>
  <si>
    <r>
      <t xml:space="preserve">На лечение </t>
    </r>
    <r>
      <rPr>
        <b/>
        <sz val="10"/>
        <rFont val="Arial"/>
        <family val="2"/>
        <charset val="204"/>
      </rPr>
      <t>Софии Кондратьевой</t>
    </r>
  </si>
  <si>
    <t>Журбин</t>
  </si>
  <si>
    <t>koncheva</t>
  </si>
  <si>
    <t>Elena</t>
  </si>
  <si>
    <t>София Кондратьева</t>
  </si>
  <si>
    <t>sHabardina</t>
  </si>
  <si>
    <t>Olga</t>
  </si>
  <si>
    <t>shepelev</t>
  </si>
  <si>
    <t xml:space="preserve">Igor </t>
  </si>
  <si>
    <t>kondratev</t>
  </si>
  <si>
    <t xml:space="preserve">roman </t>
  </si>
  <si>
    <t>vinogradov</t>
  </si>
  <si>
    <t xml:space="preserve">nikolay </t>
  </si>
  <si>
    <t>durachenko</t>
  </si>
  <si>
    <t xml:space="preserve">Elena </t>
  </si>
  <si>
    <t>DUKHOVICH</t>
  </si>
  <si>
    <t xml:space="preserve">ELENA </t>
  </si>
  <si>
    <t>Finagina</t>
  </si>
  <si>
    <t>ignatova</t>
  </si>
  <si>
    <t xml:space="preserve">Anatasia </t>
  </si>
  <si>
    <t>KORMILITSYNA</t>
  </si>
  <si>
    <t>S</t>
  </si>
  <si>
    <t>stoyaglazova</t>
  </si>
  <si>
    <t xml:space="preserve">irina </t>
  </si>
  <si>
    <t>maksim</t>
  </si>
  <si>
    <t xml:space="preserve">krechkevich </t>
  </si>
  <si>
    <t>Кондракова</t>
  </si>
  <si>
    <t>Арустамов</t>
  </si>
  <si>
    <t>Шаген</t>
  </si>
  <si>
    <t>Мурзина</t>
  </si>
  <si>
    <t>Дмитриевна</t>
  </si>
  <si>
    <t>Иващук</t>
  </si>
  <si>
    <t>Попов</t>
  </si>
  <si>
    <t>Калининкин</t>
  </si>
  <si>
    <t xml:space="preserve"> stirliz45@mail.ru</t>
  </si>
  <si>
    <t>Катя</t>
  </si>
  <si>
    <t>Ельменов</t>
  </si>
  <si>
    <t>Тимофеева</t>
  </si>
  <si>
    <t>Демидова</t>
  </si>
  <si>
    <t>Фергалиева</t>
  </si>
  <si>
    <t>Силявин</t>
  </si>
  <si>
    <t>zalgena@gmail.com</t>
  </si>
  <si>
    <t>Тимофей Садков</t>
  </si>
  <si>
    <t xml:space="preserve">elenagp@inbox.ru </t>
  </si>
  <si>
    <t>bombarella@yandex.ru</t>
  </si>
  <si>
    <t xml:space="preserve">guluginat@mail.ru </t>
  </si>
  <si>
    <t>Залозная</t>
  </si>
  <si>
    <t>a.zhurnya@consult-info.ru</t>
  </si>
  <si>
    <t>ziinek@gmail.com</t>
  </si>
  <si>
    <t>juliakudakova@gmail.com</t>
  </si>
  <si>
    <t>tasha00789@mail.ru</t>
  </si>
  <si>
    <t>Демина</t>
  </si>
  <si>
    <t>Борисовна</t>
  </si>
  <si>
    <t>Капелюшная</t>
  </si>
  <si>
    <t>Деряга</t>
  </si>
  <si>
    <t>Сергеевна</t>
  </si>
  <si>
    <t>Мышева</t>
  </si>
  <si>
    <t>edelevae@gmail.com</t>
  </si>
  <si>
    <t>Темнов</t>
  </si>
  <si>
    <t>Петрович</t>
  </si>
  <si>
    <t xml:space="preserve">kseniya.golovina2010@mail.ru </t>
  </si>
  <si>
    <t>Токарчук</t>
  </si>
  <si>
    <t>Лунин</t>
  </si>
  <si>
    <t>Панова</t>
  </si>
  <si>
    <t>София</t>
  </si>
  <si>
    <t>valeriy641@mail.ru</t>
  </si>
  <si>
    <t>maxgarm78@mail.ru</t>
  </si>
  <si>
    <t>annacber@mail.ru</t>
  </si>
  <si>
    <t>Максимович</t>
  </si>
  <si>
    <t>Копняев</t>
  </si>
  <si>
    <t>Вал1</t>
  </si>
  <si>
    <t>Злотников</t>
  </si>
  <si>
    <t>Терехов</t>
  </si>
  <si>
    <t>Квашнин</t>
  </si>
  <si>
    <t>С.</t>
  </si>
  <si>
    <t>Сесёлкин</t>
  </si>
  <si>
    <t>Калмыков</t>
  </si>
  <si>
    <t>Марианна</t>
  </si>
  <si>
    <t>Итого</t>
  </si>
  <si>
    <t>Названия строк</t>
  </si>
  <si>
    <t>Сумма по полю Сумма</t>
  </si>
  <si>
    <t>Товар</t>
  </si>
  <si>
    <t>Сувенир Кружка</t>
  </si>
  <si>
    <t>Лешкевич</t>
  </si>
  <si>
    <t>Романовна</t>
  </si>
  <si>
    <t>ООО "ВЕКТОР"</t>
  </si>
  <si>
    <t xml:space="preserve">liaxim_0183@mail.ru
</t>
  </si>
  <si>
    <t>nadezdaloginova86@mail.ru</t>
  </si>
  <si>
    <t>Тукмачев</t>
  </si>
  <si>
    <t>Мухамадеев</t>
  </si>
  <si>
    <t>Ислам</t>
  </si>
  <si>
    <t>Исаева</t>
  </si>
  <si>
    <t>Куприянова</t>
  </si>
  <si>
    <t>Общероссийский общественный фонд "Национальный благотворительный фонд СМС на номер 7715 за апрель - июнь 2016</t>
  </si>
  <si>
    <t>mango006.81@mail.ru</t>
  </si>
  <si>
    <t>E-Mail:skoyulya@yandex.ru</t>
  </si>
  <si>
    <t>E-Mail:olganovikovatyunkina@mail.ru</t>
  </si>
  <si>
    <t>E-Mail:300735@rambler.ru</t>
  </si>
  <si>
    <t>Мутафян</t>
  </si>
  <si>
    <t>Сотникова</t>
  </si>
  <si>
    <t>Колесников</t>
  </si>
  <si>
    <t>Королева</t>
  </si>
  <si>
    <t>Новиков</t>
  </si>
  <si>
    <t>Гена</t>
  </si>
  <si>
    <t>Кузнецов</t>
  </si>
  <si>
    <t>E-Mail:povysheva@itkon.ru</t>
  </si>
  <si>
    <t>E-Mail:olgaedapina@mail.ru</t>
  </si>
  <si>
    <t>КАБОРЕ</t>
  </si>
  <si>
    <t>АНТУАНЕТ</t>
  </si>
  <si>
    <t>МЕЙЕР</t>
  </si>
  <si>
    <t>Пожертвования за 22.08.2016 на Добро Mail.ru</t>
  </si>
  <si>
    <t>Пожертвования за 23.08.2016 на Добро Mail.ru</t>
  </si>
  <si>
    <t>Анонимное пожертвование на Добро Mail.ru</t>
  </si>
  <si>
    <t>Марина Ананьева на Добро Mail.ru</t>
  </si>
  <si>
    <t>Михаил Редькин на Добро Mail.ru</t>
  </si>
  <si>
    <t>Пожертвования за 24.08.2016 на Добро Mail.ru</t>
  </si>
  <si>
    <t>Пожертвования за 25.08.2016 на Добро Mail.ru</t>
  </si>
  <si>
    <t>Пожертвования за 26.08.2016 на Добро Mail.ru</t>
  </si>
  <si>
    <t>Пожертвования за 27.08.2016 на Добро Mail.ru</t>
  </si>
  <si>
    <t>Пожертвования за 28.08.2016 на Добро Mail.ru</t>
  </si>
  <si>
    <t>ВАРДАНЯН</t>
  </si>
  <si>
    <t>ВИКТОРИЯ</t>
  </si>
  <si>
    <t>ЭДУАРДОВНА</t>
  </si>
  <si>
    <t>ООО "УК"Покупайка"</t>
  </si>
  <si>
    <t>PODOBED</t>
  </si>
  <si>
    <t xml:space="preserve">IGOR </t>
  </si>
  <si>
    <t>TKACHEVA</t>
  </si>
  <si>
    <t>ELENA</t>
  </si>
  <si>
    <t>Полина Трубицына 2 сбор Итог</t>
  </si>
  <si>
    <t>Ксения Шутова Итог</t>
  </si>
  <si>
    <t>Маша Узлова Итог</t>
  </si>
  <si>
    <t>Василиса Запольская Итог</t>
  </si>
  <si>
    <t>Миша Михайлов Итог</t>
  </si>
  <si>
    <t>Тимофей Садков Итог</t>
  </si>
  <si>
    <t>София Кондратьева Итог</t>
  </si>
  <si>
    <t>Дмитрий Шевчук Итог</t>
  </si>
  <si>
    <t>Стефан Ренер Итог</t>
  </si>
  <si>
    <t>Андрей Гончарик Итог</t>
  </si>
  <si>
    <t>Вадим и Максим Мелкозеров Итог</t>
  </si>
  <si>
    <t>Анфиса Цапайте Итог</t>
  </si>
  <si>
    <t>Даша Жданова Итог</t>
  </si>
  <si>
    <t>Резерв экстренной помощи Итог</t>
  </si>
  <si>
    <t>Катя Грошева Итог</t>
  </si>
  <si>
    <t>Даша Ленькова Итог</t>
  </si>
  <si>
    <t>Проект "Цветы жизни 2016" Итог</t>
  </si>
  <si>
    <t>Максим Мелкозеров Итог</t>
  </si>
  <si>
    <t>Арман Бабаян Итог</t>
  </si>
  <si>
    <t>Вера Гулецкая Итог</t>
  </si>
  <si>
    <t>Николь Леонтьева 2 сбор Итог</t>
  </si>
  <si>
    <t>Владислав Хохленко 3 сбор Итог</t>
  </si>
  <si>
    <t>Люба Чулкова Итог</t>
  </si>
  <si>
    <t>MARYSOVA</t>
  </si>
  <si>
    <t>LYUDMILA</t>
  </si>
  <si>
    <t>SMIRNOV</t>
  </si>
  <si>
    <t>VADIM</t>
  </si>
  <si>
    <t>EVGENIYA</t>
  </si>
  <si>
    <t xml:space="preserve"> PATZERA</t>
  </si>
  <si>
    <t>TEP</t>
  </si>
  <si>
    <t>MIKHAI</t>
  </si>
  <si>
    <t>YANSON</t>
  </si>
  <si>
    <t xml:space="preserve">SVETLANA </t>
  </si>
  <si>
    <t>Пожертвования за 29.08.2016 на Добро Mail.ru</t>
  </si>
  <si>
    <t>Пожертвования за 30.08.2016 на Добро Mail.ru</t>
  </si>
  <si>
    <t>Пожертвования за 31.08.2016 на Добро Mail.ru</t>
  </si>
  <si>
    <t>Пожертвования за 01.09.2016 на Добро Mail.ru</t>
  </si>
  <si>
    <t>Пожертвования за 02.09.2016 на Добро Mail.ru</t>
  </si>
  <si>
    <t>Пожертвования за 03.09.2016 на Добро Mail.ru</t>
  </si>
  <si>
    <t>Пожертвования за 04.09.2016 на Добро Mail.ru</t>
  </si>
  <si>
    <t>Пожертвования за 05.09.2016 на Добро Mail.ru</t>
  </si>
  <si>
    <t>Владими</t>
  </si>
  <si>
    <t>КОРОТКИХ</t>
  </si>
  <si>
    <t xml:space="preserve">ИРИНА </t>
  </si>
  <si>
    <t>ВЛАДИМИРОВНА</t>
  </si>
  <si>
    <t xml:space="preserve">Уплачены проценты за период 20.07.2016 по 19.08.2016 </t>
  </si>
  <si>
    <t>Мартыненко</t>
  </si>
  <si>
    <t>Инкассация ящиков для сбора пожертвований в рамках V благотворительного анимационного фестиваля «Мультяшкино» 2016</t>
  </si>
  <si>
    <t>Пожертвования за 06.09.2016 на Добро Mail.ru</t>
  </si>
  <si>
    <t xml:space="preserve">atorkunyak@gmail.com </t>
  </si>
  <si>
    <t>Пожертвования за 07.09.2016 на Добро Mail.ru</t>
  </si>
  <si>
    <t>Пожертвования за 08.09.2016 на Добро Mail.ru</t>
  </si>
  <si>
    <t>Пожертвования за 12.09.2016 на Добро Mail.ru</t>
  </si>
  <si>
    <t>Пожертвования за 13.09.2016 на Добро Mail.ru</t>
  </si>
  <si>
    <t>Пожертвования за 14.09.2016 на Добро Mail.ru</t>
  </si>
  <si>
    <t>Пожертвования за 15.09.2016 на Добро Mail.ru</t>
  </si>
  <si>
    <t>Самосудова</t>
  </si>
  <si>
    <t>Валерьевна</t>
  </si>
  <si>
    <t>Ляшук</t>
  </si>
  <si>
    <t>Владирович</t>
  </si>
  <si>
    <t>Инкассация ящиков для сбора пожертвований в благотворительной ярмарки для Сони 07.09.2016</t>
  </si>
  <si>
    <t>Svetlana</t>
  </si>
  <si>
    <t>Soletskova</t>
  </si>
  <si>
    <t>Oxana</t>
  </si>
  <si>
    <t>Mishutina</t>
  </si>
  <si>
    <t>Marina</t>
  </si>
  <si>
    <t>Railya</t>
  </si>
  <si>
    <t>Kinzyabaeva</t>
  </si>
  <si>
    <t>OLGA</t>
  </si>
  <si>
    <t>VASILEVA</t>
  </si>
  <si>
    <t>Fedorova</t>
  </si>
  <si>
    <t>Пожертвования за 17.09.2016 на Добро Mail.ru</t>
  </si>
  <si>
    <t xml:space="preserve">СТАНИШЕВСКАЯ </t>
  </si>
  <si>
    <t>Маковиенко</t>
  </si>
  <si>
    <t>Пожертвования за 20.09.2016 -21.09.2016 на Добро Mail.ru</t>
  </si>
  <si>
    <t>Lukoil-Uralsib</t>
  </si>
  <si>
    <t>Сиротина</t>
  </si>
  <si>
    <t>Панков</t>
  </si>
  <si>
    <t>Пожертвования за 22.09.2016 на Добро Mail.ru</t>
  </si>
  <si>
    <t>Мацкус</t>
  </si>
  <si>
    <t>Илона</t>
  </si>
  <si>
    <t>Пожертвования за 26.09.2016 -27.09.2016 на Добро Mail.ru</t>
  </si>
  <si>
    <t>ООО "Лукойл-Калининградморнефть"</t>
  </si>
  <si>
    <t>Уплачены проценты за период 26.08.2016 по 26.09.2016</t>
  </si>
  <si>
    <t>Пожертвования за 29.09.2016 -30.09.2016 на Добро Mail.ru</t>
  </si>
  <si>
    <t>Инкассация ящиков для сбора пожертвований на Фестивале мастер-классов МФК «Кловер Сити-Центр»</t>
  </si>
  <si>
    <t xml:space="preserve">Инкассация ящиков для сбора пожертвований благотворительный концерт Студии эстрадно-сценического мастерства Елены Щедриной </t>
  </si>
  <si>
    <t>Пожертвования за 03.10.2016 на РБК</t>
  </si>
  <si>
    <t>Пожертвования за 07.10.2016 на Яндекс.Касса</t>
  </si>
  <si>
    <t>ТКАЧЕНКО</t>
  </si>
  <si>
    <t>НАТАЛЬЯ</t>
  </si>
  <si>
    <t>Ларионова</t>
  </si>
  <si>
    <t>Мирошниченко</t>
  </si>
  <si>
    <t>Захар</t>
  </si>
  <si>
    <t>Пожертвования за 11.10.2016 на Яндекс.Касса</t>
  </si>
  <si>
    <t>Пожертвования за 10.10.2016 -11.10.2016 на Добро Mail.ru</t>
  </si>
  <si>
    <t>Пожертвования за 12.10.2016 на Яндекс.Касса</t>
  </si>
  <si>
    <t>Пожертвования за 14.10.2016 на Яндекс.Касса</t>
  </si>
  <si>
    <t>Перечислены проценты за период с 17.09.2016 г. по 17.10.2016 г</t>
  </si>
  <si>
    <t>Торбин</t>
  </si>
  <si>
    <t>Пожертвования за 12.10.2016 -18.10.2016 на Добро Mail.ru</t>
  </si>
  <si>
    <t>Пожертвования за 20.10.2016 на Яндекс.Касса</t>
  </si>
  <si>
    <t>Пожертвования за 23.10.2016 на Яндекс.Касса</t>
  </si>
  <si>
    <t>Пожертвования за 19.10.2016 -2310.2016 на Добро Mail.ru</t>
  </si>
  <si>
    <t>Куликова</t>
  </si>
  <si>
    <t>Раиса</t>
  </si>
  <si>
    <t>Пожертвования за 27.10.2016 -30.10.2016 на Добро Mail.ru</t>
  </si>
  <si>
    <t>Уплачены проценты за период 30.09.2016 по 31.10.2016</t>
  </si>
  <si>
    <t>Пожертвования за 05.11.2016 на Яндекс.Касса</t>
  </si>
  <si>
    <t>Пожертвования за 12.11.2016 на Яндекс.Касса</t>
  </si>
  <si>
    <t>Пожертвования за 06.11.2016 на Добро Mail.ru</t>
  </si>
  <si>
    <t>Общероссийский общественный фонд "Национальный благотворительный фонд СМС на номер 7715 за июль - сентябрь 2016г</t>
  </si>
  <si>
    <t>Богдан Сохибов</t>
  </si>
  <si>
    <t>Аким Бех</t>
  </si>
  <si>
    <t>Пожертвования за 03.11.2016 на РБК</t>
  </si>
  <si>
    <t>Копенкин</t>
  </si>
  <si>
    <t>Богдан Сохибов Итог</t>
  </si>
  <si>
    <t>Аким Бех Итог</t>
  </si>
  <si>
    <r>
      <t xml:space="preserve">На лечение </t>
    </r>
    <r>
      <rPr>
        <b/>
        <sz val="10"/>
        <rFont val="Arial"/>
        <family val="2"/>
        <charset val="204"/>
      </rPr>
      <t>Акима Бех</t>
    </r>
  </si>
  <si>
    <r>
      <t xml:space="preserve">На лечение </t>
    </r>
    <r>
      <rPr>
        <b/>
        <sz val="10"/>
        <rFont val="Arial"/>
        <family val="2"/>
        <charset val="204"/>
      </rPr>
      <t>Богдана Сохибова</t>
    </r>
  </si>
  <si>
    <t>Пожертвования за 14.11.2016 на Яндекс.Касса</t>
  </si>
  <si>
    <t>Бычихин</t>
  </si>
  <si>
    <t>Бахрамов</t>
  </si>
  <si>
    <t>Таптаренко</t>
  </si>
  <si>
    <t>ООО "Евролаб"</t>
  </si>
  <si>
    <t>Пожертвования за 15.11.2016 на РБК</t>
  </si>
  <si>
    <t>Пожертвования за 14.11.2016 на РБК</t>
  </si>
  <si>
    <t>Таран</t>
  </si>
  <si>
    <t>Юра</t>
  </si>
  <si>
    <t>Пожертвования за 17.11.2016 на Добро Mail.ru</t>
  </si>
  <si>
    <t>Пжертсования на Планета.ру</t>
  </si>
  <si>
    <t>Головина</t>
  </si>
  <si>
    <t>Вика</t>
  </si>
  <si>
    <t>Пожертвования за 23.11.2016 на Яндекс.Касса</t>
  </si>
  <si>
    <t>Пожертвования за 22.11.2016 на Добро Mail.ru</t>
  </si>
  <si>
    <t>Пожертвования за 24.11.2016 на Яндекс.Касса</t>
  </si>
  <si>
    <t>Пожертвования за 27.11.2016 на Добро Mail.ru</t>
  </si>
  <si>
    <t>Пожертвования за 26.11.2016 на Яндекс.Касса</t>
  </si>
  <si>
    <t>Уплачены проценты за период 26.10.2016 г. по 25.11.2016 г</t>
  </si>
  <si>
    <t>Пожертвования за 23.11.2016 на РБК</t>
  </si>
  <si>
    <t>Пожертвования за 24.11.2016 на РБК</t>
  </si>
  <si>
    <t>Ксения Комарова</t>
  </si>
  <si>
    <t>Пожертвования за 25.11.2016 на РБК</t>
  </si>
  <si>
    <t>Ксения Комарова Итог</t>
  </si>
  <si>
    <t>Пожертвования за 30.11.2016 на Яндекс.Касса</t>
  </si>
  <si>
    <t>Пожертвования за 29-30.11.2016 на Добро Mail.ru</t>
  </si>
  <si>
    <t>Инкассация ящиков для сбора пожертвований праздник проекта "Цветы жизни"</t>
  </si>
  <si>
    <t>Пожертвования за 02.-03.12.2016 на Яндекс.Касса</t>
  </si>
  <si>
    <t>Пожертвования за 03.12.2016 на Добро Mail.ru</t>
  </si>
  <si>
    <t>Pankov</t>
  </si>
  <si>
    <t xml:space="preserve">Mikhail </t>
  </si>
  <si>
    <t>Пожертвования за 07.12.2016 на Яндекс.Касса</t>
  </si>
  <si>
    <t>Zapolskaya</t>
  </si>
  <si>
    <t xml:space="preserve">Darya </t>
  </si>
  <si>
    <t>Пожертвования за 05.12.2016 на РБК</t>
  </si>
  <si>
    <t>Пожертвования за 06.12.2016 на РБК</t>
  </si>
  <si>
    <t>Пожертвования за 07.12.2016 на РБК</t>
  </si>
  <si>
    <t>ОТДЕЛЕНИЕ N8626 СБЕРБАНКА РОССИИ</t>
  </si>
  <si>
    <r>
      <t xml:space="preserve">На лечение </t>
    </r>
    <r>
      <rPr>
        <b/>
        <sz val="10"/>
        <rFont val="Arial"/>
        <family val="2"/>
        <charset val="204"/>
      </rPr>
      <t>Анастасии Миллер</t>
    </r>
  </si>
  <si>
    <t>Власенко</t>
  </si>
  <si>
    <t>ООО "ЕВРОЛАБ"</t>
  </si>
  <si>
    <t>Пожертвования за 08-10.12.2016 на Добро Mail.ru</t>
  </si>
  <si>
    <t>Пожертвования за 13.12.2016 на Яндекс.Касса</t>
  </si>
  <si>
    <t>Пожертвования за 15.12.2016 на Яндекс.Касса</t>
  </si>
  <si>
    <t>Пожертвования за 14.12.2016 на Добро Mail.ru</t>
  </si>
  <si>
    <t>Пожертвования за 16.12.2016 на Яндекс.Касса</t>
  </si>
  <si>
    <t>Пожертвования за 18.12.2016 на Яндекс.Касса</t>
  </si>
  <si>
    <t>Пожертвования за 21.12.2016 на Яндекс.Касса</t>
  </si>
  <si>
    <t>Пожертвования за 22.12.2016 на Яндекс.Касса</t>
  </si>
  <si>
    <t>ИП ДАРВИН ОЛЕГ СЕРГЕЕВИЧ</t>
  </si>
  <si>
    <t>Пожертвования за 19.12.2016 на Добро Mail.ru</t>
  </si>
  <si>
    <t>Пожертвования за 21.12.2016 на Добро Mail.ru</t>
  </si>
  <si>
    <t>Анастасия Миллер</t>
  </si>
  <si>
    <t>ООО "КМ-группа"</t>
  </si>
  <si>
    <t>Инкассация ящиков для сбора пожертвований - Благотворительный бал 24.12.2016</t>
  </si>
  <si>
    <t>Анастасия Миллер Итог</t>
  </si>
  <si>
    <t>Пожертвования за 22-24.12.2016 на Добро Mail.ru</t>
  </si>
  <si>
    <t>Elvira</t>
  </si>
  <si>
    <t>predko</t>
  </si>
  <si>
    <t>ANNA</t>
  </si>
  <si>
    <t>SILNICHYA</t>
  </si>
  <si>
    <t>IVAN</t>
  </si>
  <si>
    <t>PANFILKIN</t>
  </si>
  <si>
    <t>Natalya</t>
  </si>
  <si>
    <t>Kuznetsova</t>
  </si>
  <si>
    <t>Evgeniya</t>
  </si>
  <si>
    <t>dolgopol</t>
  </si>
  <si>
    <t>matuznya</t>
  </si>
  <si>
    <t>Anna</t>
  </si>
  <si>
    <t>stetsenko</t>
  </si>
  <si>
    <t>Yuriy</t>
  </si>
  <si>
    <t>Chaplya</t>
  </si>
  <si>
    <t>kseniya</t>
  </si>
  <si>
    <t>maksimovna</t>
  </si>
  <si>
    <t>BONDAR</t>
  </si>
  <si>
    <t xml:space="preserve">OLEG </t>
  </si>
  <si>
    <t>arkhipova</t>
  </si>
  <si>
    <t>vera</t>
  </si>
  <si>
    <t>Пожертвования за 27.12.2016 на Яндекс.Касса</t>
  </si>
  <si>
    <t>vartanov</t>
  </si>
  <si>
    <t xml:space="preserve">GrigoriY </t>
  </si>
  <si>
    <t>chukin</t>
  </si>
  <si>
    <t xml:space="preserve">Vasiliy </t>
  </si>
  <si>
    <t>khomenko</t>
  </si>
  <si>
    <t>KseniYa</t>
  </si>
  <si>
    <t>Zhidkov</t>
  </si>
  <si>
    <t xml:space="preserve"> a</t>
  </si>
  <si>
    <t>mondrovsky</t>
  </si>
  <si>
    <t xml:space="preserve">igor </t>
  </si>
  <si>
    <t>ЖЕВЛАКОВА</t>
  </si>
  <si>
    <t>АЛЕКСЕЕВА</t>
  </si>
  <si>
    <t>ФОРОПОНОВ</t>
  </si>
  <si>
    <t>ИВАН</t>
  </si>
  <si>
    <t>Пожертвования за 28.12.2016 на Добро Mail.ru</t>
  </si>
  <si>
    <t>Пожертвования за 26-28.12.2016 на Добро Mail.ru</t>
  </si>
  <si>
    <t>ООО "Юринат"</t>
  </si>
  <si>
    <t>Фирсов</t>
  </si>
  <si>
    <t>Бикетова</t>
  </si>
  <si>
    <t>Пожертвования за 27.12.2016 на РБК</t>
  </si>
  <si>
    <t>FEDOROVA</t>
  </si>
  <si>
    <t xml:space="preserve">OLGA </t>
  </si>
  <si>
    <t>Malkova</t>
  </si>
  <si>
    <t>Irina</t>
  </si>
  <si>
    <t>Maxim</t>
  </si>
  <si>
    <t>Moskvin</t>
  </si>
  <si>
    <t>Пожертвования за 30.12.2016 на Добро Mail.ru</t>
  </si>
  <si>
    <t>Пожертвования за 31.12.2016 на Яндекс.Касса</t>
  </si>
  <si>
    <t>Резерв экстренной помощи на 31.12.2016г.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</si>
</sst>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dd/mm/yy"/>
    <numFmt numFmtId="167" formatCode="#,##0.00_р_."/>
  </numFmts>
  <fonts count="1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1"/>
    </font>
    <font>
      <sz val="12"/>
      <color indexed="62"/>
      <name val="Arial"/>
      <family val="2"/>
      <charset val="1"/>
    </font>
    <font>
      <sz val="12"/>
      <color indexed="17"/>
      <name val="Arial"/>
      <family val="2"/>
      <charset val="1"/>
    </font>
    <font>
      <sz val="12"/>
      <color indexed="10"/>
      <name val="Arial"/>
      <family val="2"/>
      <charset val="1"/>
    </font>
    <font>
      <b/>
      <i/>
      <sz val="12"/>
      <name val="Arial"/>
      <family val="2"/>
      <charset val="204"/>
    </font>
    <font>
      <i/>
      <sz val="12"/>
      <name val="Arial"/>
      <family val="2"/>
      <charset val="1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"/>
      <family val="2"/>
      <charset val="204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4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5" fillId="0" borderId="0" xfId="0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67" fontId="7" fillId="0" borderId="0" xfId="0" applyNumberFormat="1" applyFont="1"/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5" fontId="4" fillId="0" borderId="7" xfId="0" applyNumberFormat="1" applyFont="1" applyBorder="1"/>
    <xf numFmtId="14" fontId="9" fillId="0" borderId="8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65" fontId="4" fillId="0" borderId="10" xfId="0" applyNumberFormat="1" applyFont="1" applyBorder="1"/>
    <xf numFmtId="0" fontId="3" fillId="0" borderId="11" xfId="0" applyFont="1" applyBorder="1" applyAlignment="1">
      <alignment horizontal="left" vertical="top"/>
    </xf>
    <xf numFmtId="166" fontId="9" fillId="0" borderId="8" xfId="0" applyNumberFormat="1" applyFont="1" applyBorder="1" applyAlignment="1">
      <alignment horizontal="left" vertical="center" wrapText="1"/>
    </xf>
    <xf numFmtId="166" fontId="9" fillId="0" borderId="9" xfId="0" applyNumberFormat="1" applyFont="1" applyBorder="1" applyAlignment="1">
      <alignment horizontal="left" vertical="center" wrapText="1"/>
    </xf>
    <xf numFmtId="165" fontId="4" fillId="2" borderId="10" xfId="0" applyNumberFormat="1" applyFont="1" applyFill="1" applyBorder="1"/>
    <xf numFmtId="14" fontId="9" fillId="0" borderId="12" xfId="0" applyNumberFormat="1" applyFont="1" applyBorder="1" applyAlignment="1">
      <alignment horizontal="left" vertical="center" wrapText="1"/>
    </xf>
    <xf numFmtId="166" fontId="9" fillId="0" borderId="13" xfId="0" applyNumberFormat="1" applyFont="1" applyBorder="1" applyAlignment="1">
      <alignment horizontal="left" vertical="center" wrapText="1"/>
    </xf>
    <xf numFmtId="16" fontId="9" fillId="0" borderId="12" xfId="0" applyNumberFormat="1" applyFont="1" applyBorder="1" applyAlignment="1">
      <alignment horizontal="left" vertical="center" wrapText="1"/>
    </xf>
    <xf numFmtId="16" fontId="9" fillId="0" borderId="5" xfId="0" applyNumberFormat="1" applyFont="1" applyBorder="1" applyAlignment="1">
      <alignment horizontal="left" vertical="center" wrapText="1"/>
    </xf>
    <xf numFmtId="16" fontId="9" fillId="0" borderId="6" xfId="0" applyNumberFormat="1" applyFont="1" applyBorder="1" applyAlignment="1">
      <alignment horizontal="left" vertical="center" wrapText="1"/>
    </xf>
    <xf numFmtId="14" fontId="9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165" fontId="3" fillId="0" borderId="10" xfId="0" applyNumberFormat="1" applyFont="1" applyBorder="1"/>
    <xf numFmtId="0" fontId="3" fillId="0" borderId="11" xfId="0" applyFont="1" applyBorder="1"/>
    <xf numFmtId="0" fontId="9" fillId="0" borderId="14" xfId="0" applyFont="1" applyBorder="1" applyAlignment="1">
      <alignment wrapText="1"/>
    </xf>
    <xf numFmtId="14" fontId="10" fillId="0" borderId="14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3" fillId="0" borderId="14" xfId="0" applyFont="1" applyBorder="1"/>
    <xf numFmtId="0" fontId="8" fillId="0" borderId="14" xfId="0" applyFont="1" applyBorder="1"/>
    <xf numFmtId="0" fontId="3" fillId="0" borderId="15" xfId="0" applyFont="1" applyBorder="1"/>
    <xf numFmtId="49" fontId="8" fillId="0" borderId="14" xfId="0" applyNumberFormat="1" applyFont="1" applyBorder="1" applyAlignment="1">
      <alignment wrapText="1"/>
    </xf>
    <xf numFmtId="0" fontId="3" fillId="0" borderId="1" xfId="0" applyFont="1" applyBorder="1"/>
    <xf numFmtId="0" fontId="3" fillId="0" borderId="16" xfId="0" applyFont="1" applyBorder="1"/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0" borderId="17" xfId="0" applyFont="1" applyBorder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5" fontId="4" fillId="0" borderId="18" xfId="0" applyNumberFormat="1" applyFont="1" applyBorder="1"/>
    <xf numFmtId="0" fontId="8" fillId="0" borderId="2" xfId="0" applyFont="1" applyBorder="1"/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165" fontId="8" fillId="0" borderId="21" xfId="0" applyNumberFormat="1" applyFont="1" applyBorder="1"/>
    <xf numFmtId="165" fontId="4" fillId="0" borderId="0" xfId="0" applyNumberFormat="1" applyFont="1"/>
    <xf numFmtId="165" fontId="3" fillId="0" borderId="0" xfId="0" applyNumberFormat="1" applyFont="1"/>
    <xf numFmtId="0" fontId="8" fillId="0" borderId="10" xfId="0" applyFont="1" applyBorder="1" applyAlignment="1">
      <alignment wrapText="1"/>
    </xf>
    <xf numFmtId="0" fontId="9" fillId="0" borderId="8" xfId="0" applyFont="1" applyBorder="1" applyAlignment="1">
      <alignment wrapText="1"/>
    </xf>
    <xf numFmtId="16" fontId="9" fillId="0" borderId="22" xfId="0" applyNumberFormat="1" applyFont="1" applyBorder="1" applyAlignment="1">
      <alignment horizontal="left" vertical="center" wrapText="1"/>
    </xf>
    <xf numFmtId="16" fontId="9" fillId="0" borderId="23" xfId="0" applyNumberFormat="1" applyFont="1" applyBorder="1" applyAlignment="1">
      <alignment horizontal="left" vertical="center" wrapText="1"/>
    </xf>
    <xf numFmtId="165" fontId="4" fillId="2" borderId="9" xfId="0" applyNumberFormat="1" applyFont="1" applyFill="1" applyBorder="1"/>
    <xf numFmtId="165" fontId="4" fillId="0" borderId="9" xfId="0" applyNumberFormat="1" applyFont="1" applyBorder="1"/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66" fontId="9" fillId="0" borderId="22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wrapText="1"/>
    </xf>
    <xf numFmtId="14" fontId="10" fillId="0" borderId="10" xfId="0" applyNumberFormat="1" applyFont="1" applyBorder="1" applyAlignment="1">
      <alignment horizontal="left" vertical="center" wrapText="1"/>
    </xf>
    <xf numFmtId="165" fontId="4" fillId="0" borderId="22" xfId="0" applyNumberFormat="1" applyFont="1" applyBorder="1"/>
    <xf numFmtId="0" fontId="9" fillId="0" borderId="22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wrapText="1"/>
    </xf>
    <xf numFmtId="49" fontId="10" fillId="0" borderId="9" xfId="0" applyNumberFormat="1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10" fillId="0" borderId="12" xfId="0" applyNumberFormat="1" applyFont="1" applyBorder="1" applyAlignment="1">
      <alignment horizontal="left" vertical="center" wrapText="1"/>
    </xf>
    <xf numFmtId="14" fontId="10" fillId="0" borderId="14" xfId="0" applyNumberFormat="1" applyFont="1" applyBorder="1" applyAlignment="1">
      <alignment horizontal="left"/>
    </xf>
    <xf numFmtId="164" fontId="0" fillId="0" borderId="0" xfId="0" applyNumberFormat="1"/>
    <xf numFmtId="0" fontId="9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9" fillId="0" borderId="22" xfId="0" applyFont="1" applyBorder="1" applyAlignment="1">
      <alignment wrapText="1"/>
    </xf>
    <xf numFmtId="164" fontId="0" fillId="0" borderId="0" xfId="0" applyNumberFormat="1" applyFont="1" applyAlignment="1">
      <alignment horizontal="center"/>
    </xf>
    <xf numFmtId="164" fontId="2" fillId="0" borderId="0" xfId="0" applyNumberFormat="1" applyFont="1"/>
    <xf numFmtId="165" fontId="4" fillId="2" borderId="10" xfId="0" applyNumberFormat="1" applyFont="1" applyFill="1" applyBorder="1" applyAlignment="1"/>
    <xf numFmtId="165" fontId="4" fillId="0" borderId="10" xfId="0" applyNumberFormat="1" applyFont="1" applyBorder="1" applyAlignment="1"/>
    <xf numFmtId="165" fontId="3" fillId="0" borderId="10" xfId="0" applyNumberFormat="1" applyFont="1" applyBorder="1" applyAlignment="1"/>
    <xf numFmtId="165" fontId="3" fillId="0" borderId="9" xfId="0" applyNumberFormat="1" applyFont="1" applyBorder="1" applyAlignment="1"/>
    <xf numFmtId="165" fontId="4" fillId="0" borderId="9" xfId="0" applyNumberFormat="1" applyFont="1" applyBorder="1" applyAlignment="1"/>
    <xf numFmtId="165" fontId="8" fillId="0" borderId="10" xfId="0" applyNumberFormat="1" applyFont="1" applyBorder="1" applyAlignment="1"/>
    <xf numFmtId="165" fontId="4" fillId="0" borderId="18" xfId="0" applyNumberFormat="1" applyFont="1" applyBorder="1" applyAlignment="1"/>
    <xf numFmtId="164" fontId="0" fillId="0" borderId="0" xfId="0" applyNumberFormat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11" fillId="0" borderId="0" xfId="0" applyNumberFormat="1" applyFont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wrapText="1"/>
    </xf>
    <xf numFmtId="0" fontId="0" fillId="0" borderId="0" xfId="0" applyFont="1"/>
    <xf numFmtId="14" fontId="9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/>
    </xf>
    <xf numFmtId="0" fontId="9" fillId="0" borderId="25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left" vertical="center" wrapText="1"/>
    </xf>
    <xf numFmtId="14" fontId="8" fillId="0" borderId="14" xfId="0" applyNumberFormat="1" applyFon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left" vertical="top"/>
    </xf>
    <xf numFmtId="0" fontId="3" fillId="0" borderId="27" xfId="0" applyFont="1" applyBorder="1"/>
    <xf numFmtId="0" fontId="8" fillId="0" borderId="22" xfId="0" applyFont="1" applyBorder="1" applyAlignment="1">
      <alignment horizontal="center"/>
    </xf>
    <xf numFmtId="165" fontId="4" fillId="2" borderId="22" xfId="0" applyNumberFormat="1" applyFont="1" applyFill="1" applyBorder="1" applyAlignment="1"/>
    <xf numFmtId="165" fontId="4" fillId="0" borderId="22" xfId="0" applyNumberFormat="1" applyFont="1" applyBorder="1" applyAlignment="1"/>
    <xf numFmtId="165" fontId="3" fillId="0" borderId="22" xfId="0" applyNumberFormat="1" applyFont="1" applyBorder="1" applyAlignment="1"/>
    <xf numFmtId="165" fontId="3" fillId="0" borderId="22" xfId="0" applyNumberFormat="1" applyFont="1" applyBorder="1" applyAlignment="1">
      <alignment horizontal="right"/>
    </xf>
    <xf numFmtId="165" fontId="8" fillId="0" borderId="22" xfId="0" applyNumberFormat="1" applyFont="1" applyBorder="1" applyAlignment="1"/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165" fontId="8" fillId="0" borderId="30" xfId="0" applyNumberFormat="1" applyFont="1" applyBorder="1"/>
    <xf numFmtId="0" fontId="3" fillId="0" borderId="31" xfId="0" applyFont="1" applyBorder="1"/>
    <xf numFmtId="0" fontId="9" fillId="0" borderId="14" xfId="0" applyFont="1" applyBorder="1" applyAlignment="1">
      <alignment horizontal="left" vertical="center" wrapText="1"/>
    </xf>
    <xf numFmtId="165" fontId="4" fillId="0" borderId="14" xfId="0" applyNumberFormat="1" applyFont="1" applyBorder="1"/>
    <xf numFmtId="0" fontId="8" fillId="0" borderId="32" xfId="0" applyFont="1" applyBorder="1"/>
    <xf numFmtId="14" fontId="9" fillId="0" borderId="22" xfId="0" applyNumberFormat="1" applyFont="1" applyBorder="1" applyAlignment="1">
      <alignment horizontal="left" vertical="center" wrapText="1"/>
    </xf>
    <xf numFmtId="0" fontId="0" fillId="0" borderId="18" xfId="0" pivotButton="1" applyBorder="1"/>
    <xf numFmtId="0" fontId="0" fillId="0" borderId="33" xfId="0" applyBorder="1"/>
    <xf numFmtId="0" fontId="0" fillId="0" borderId="17" xfId="0" applyBorder="1"/>
    <xf numFmtId="0" fontId="0" fillId="0" borderId="18" xfId="0" applyBorder="1"/>
    <xf numFmtId="0" fontId="0" fillId="0" borderId="17" xfId="0" applyNumberFormat="1" applyBorder="1"/>
    <xf numFmtId="0" fontId="0" fillId="0" borderId="34" xfId="0" applyBorder="1"/>
    <xf numFmtId="14" fontId="0" fillId="0" borderId="18" xfId="0" applyNumberFormat="1" applyBorder="1"/>
    <xf numFmtId="0" fontId="0" fillId="0" borderId="10" xfId="0" applyBorder="1"/>
    <xf numFmtId="0" fontId="0" fillId="0" borderId="35" xfId="0" applyBorder="1"/>
    <xf numFmtId="0" fontId="0" fillId="0" borderId="14" xfId="0" applyNumberFormat="1" applyBorder="1"/>
    <xf numFmtId="0" fontId="0" fillId="0" borderId="36" xfId="0" applyBorder="1"/>
    <xf numFmtId="0" fontId="0" fillId="0" borderId="37" xfId="0" applyNumberFormat="1" applyBorder="1"/>
    <xf numFmtId="43" fontId="3" fillId="0" borderId="0" xfId="0" applyNumberFormat="1" applyFont="1"/>
    <xf numFmtId="165" fontId="4" fillId="0" borderId="9" xfId="0" applyNumberFormat="1" applyFont="1" applyBorder="1" applyAlignment="1">
      <alignment horizontal="right"/>
    </xf>
    <xf numFmtId="165" fontId="4" fillId="2" borderId="10" xfId="0" applyNumberFormat="1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0" fontId="3" fillId="0" borderId="22" xfId="0" applyFont="1" applyBorder="1"/>
    <xf numFmtId="0" fontId="9" fillId="0" borderId="17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5" fontId="4" fillId="0" borderId="0" xfId="0" applyNumberFormat="1" applyFont="1" applyBorder="1"/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/>
  </cellXfs>
  <cellStyles count="8">
    <cellStyle name="Hyperlink" xfId="1"/>
    <cellStyle name="Заголовок сводной таблицы" xfId="2"/>
    <cellStyle name="Значение сводной таблицы" xfId="3"/>
    <cellStyle name="Категория сводной таблицы" xfId="4"/>
    <cellStyle name="Обычный" xfId="0" builtinId="0"/>
    <cellStyle name="Поле сводной таблицы" xfId="5"/>
    <cellStyle name="Результат сводной таблицы" xfId="6"/>
    <cellStyle name="Угол сводной таблицы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Финагина Елена" refreshedDate="42748.806522916668" createdVersion="4" refreshedVersion="4" minRefreshableVersion="3" recordCount="1299">
  <cacheSource type="worksheet">
    <worksheetSource ref="A11:F1310" sheet="Данные Пожертвования_2016"/>
  </cacheSource>
  <cacheFields count="6">
    <cacheField name="Дата" numFmtId="14">
      <sharedItems containsNonDate="0" containsDate="1" containsString="0" containsBlank="1" minDate="2016-01-06T00:00:00" maxDate="2017-01-01T00:00:00" count="230">
        <d v="2016-01-06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2-01T00:00:00"/>
        <d v="2016-01-29T00:00:00"/>
        <d v="2016-02-02T00:00:00"/>
        <d v="2016-02-12T00:00:00"/>
        <d v="2016-02-16T00:00:00"/>
        <d v="2016-02-17T00:00:00"/>
        <d v="2016-02-18T00:00:00"/>
        <d v="2016-02-19T00:00:00"/>
        <d v="2016-02-20T00:00:00"/>
        <d v="2016-02-23T00:00:00"/>
        <d v="2016-02-24T00:00:00"/>
        <d v="2016-02-26T00:00:00"/>
        <d v="2016-02-28T00:00:00"/>
        <d v="2016-02-29T00:00:00"/>
        <d v="2016-03-01T00:00:00"/>
        <d v="2016-03-09T00:00:00"/>
        <d v="2016-03-10T00:00:00"/>
        <d v="2016-03-14T00:00:00"/>
        <d v="2016-03-15T00:00:00"/>
        <d v="2016-03-16T00:00:00"/>
        <d v="2016-03-17T00:00:00"/>
        <d v="2016-03-18T00:00:00"/>
        <d v="2016-03-19T00:00:00"/>
        <d v="2016-03-21T00:00:00"/>
        <d v="2016-03-22T00:00:00"/>
        <d v="2016-03-24T00:00:00"/>
        <d v="2016-03-27T00:00:00"/>
        <d v="2016-03-29T00:00:00"/>
        <d v="2016-03-30T00:00:00"/>
        <d v="2016-03-31T00:00:00"/>
        <d v="2016-04-03T00:00:00"/>
        <d v="2016-04-04T00:00:00"/>
        <d v="2016-04-06T00:00:00"/>
        <d v="2016-04-07T00:00:00"/>
        <d v="2016-04-09T00:00:00"/>
        <d v="2016-04-11T00:00:00"/>
        <d v="2016-04-15T00:00:00"/>
        <d v="2016-04-19T00:00:00"/>
        <d v="2016-04-20T00:00:00"/>
        <d v="2016-04-22T00:00:00"/>
        <d v="2016-04-29T00:00:00"/>
        <d v="2016-04-30T00:00:00"/>
        <d v="2016-05-01T00:00:00"/>
        <d v="2016-05-04T00:00:00"/>
        <d v="2016-05-05T00:00:00"/>
        <d v="2016-05-08T00:00:00"/>
        <d v="2016-05-16T00:00:00"/>
        <d v="2016-05-18T00:00:00"/>
        <d v="2016-05-19T00:00:00"/>
        <d v="2016-05-23T00:00:00"/>
        <d v="2016-05-25T00:00:00"/>
        <d v="2016-05-26T00:00:00"/>
        <d v="2016-05-27T00:00:00"/>
        <d v="2016-05-28T00:00:00"/>
        <d v="2016-05-29T00:00:00"/>
        <d v="2016-05-30T00:00:00"/>
        <d v="2016-06-03T00:00:00"/>
        <d v="2016-06-04T00:00:00"/>
        <d v="2016-06-05T00:00:00"/>
        <d v="2016-06-06T00:00:00"/>
        <d v="2016-06-07T00:00:00"/>
        <d v="2016-06-08T00:00:00"/>
        <d v="2016-06-09T00:00:00"/>
        <d v="2016-06-12T00:00:00"/>
        <d v="2016-06-13T00:00:00"/>
        <d v="2016-06-15T00:00:00"/>
        <d v="2016-06-18T00:00:00"/>
        <d v="2016-06-19T00:00:00"/>
        <d v="2016-06-20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7T00:00:00"/>
        <d v="2016-07-08T00:00:00"/>
        <d v="2016-07-09T00:00:00"/>
        <d v="2016-07-11T00:00:00"/>
        <d v="2016-07-12T00:00:00"/>
        <d v="2016-07-13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8-30T00:00:00"/>
        <d v="2016-08-31T00:00:00"/>
        <d v="2016-09-01T00:00:00"/>
        <d v="2016-09-02T00:00:00"/>
        <d v="2016-09-03T00:00:00"/>
        <d v="2016-09-04T00:00:00"/>
        <d v="2016-09-05T00:00:00"/>
        <d v="2016-09-06T00:00:00"/>
        <d v="2016-09-07T00:00:00"/>
        <d v="2016-09-08T00:00:00"/>
        <d v="2016-09-09T00:00:00"/>
        <d v="2016-09-12T00:00:00"/>
        <d v="2016-09-13T00:00:00"/>
        <d v="2016-09-14T00:00:00"/>
        <d v="2016-09-15T00:00:00"/>
        <d v="2016-09-17T00:00:00"/>
        <d v="2016-09-21T00:00:00"/>
        <d v="2016-09-22T00:00:00"/>
        <d v="2016-09-25T00:00:00"/>
        <d v="2016-09-26T00:00:00"/>
        <d v="2016-09-29T00:00:00"/>
        <d v="2016-09-30T00:00:00"/>
        <d v="2016-10-03T00:00:00"/>
        <d v="2016-10-06T00:00:00"/>
        <d v="2016-10-07T00:00:00"/>
        <d v="2016-10-10T00:00:00"/>
        <d v="2016-10-11T00:00:00"/>
        <d v="2016-10-13T00:00:00"/>
        <d v="2016-10-14T00:00:00"/>
        <d v="2016-10-17T00:00:00"/>
        <d v="2016-10-18T00:00:00"/>
        <d v="2016-10-19T00:00:00"/>
        <d v="2016-10-20T00:00:00"/>
        <d v="2016-10-24T00:00:00"/>
        <d v="2016-10-25T00:00:00"/>
        <d v="2016-10-27T00:00:00"/>
        <d v="2016-10-31T00:00:00"/>
        <d v="2016-11-02T00:00:00"/>
        <d v="2016-11-03T00:00:00"/>
        <d v="2016-11-05T00:00:00"/>
        <d v="2016-11-06T00:00:00"/>
        <d v="2016-11-07T00:00:00"/>
        <d v="2016-11-09T00:00:00"/>
        <d v="2016-11-10T00:00:00"/>
        <d v="2016-11-12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8T00:00:00"/>
        <d v="2016-12-19T00:00:00"/>
        <d v="2016-12-21T00:00:00"/>
        <d v="2016-12-22T00:00:00"/>
        <d v="2016-12-23T00:00:00"/>
        <d v="2016-12-24T00:00:00"/>
        <d v="2016-12-25T00:00:00"/>
        <d v="2016-12-26T00:00:00"/>
        <d v="2016-12-27T00:00:00"/>
        <d v="2016-12-28T00:00:00"/>
        <d v="2016-12-29T00:00:00"/>
        <d v="2016-12-30T00:00:00"/>
        <d v="2016-12-31T00:00:00"/>
        <m/>
      </sharedItems>
    </cacheField>
    <cacheField name="Фамилия / Наименование компании" numFmtId="0">
      <sharedItems containsBlank="1" containsMixedTypes="1" containsNumber="1" containsInteger="1" minValue="123544563" maxValue="123544563" count="790">
        <s v="МАЛЫШЕВА"/>
        <s v="ДЕНЬГИ.МЭЙЛ.РУ"/>
        <s v="Инкассация ящиков для сбора пожертвований в рамках благотворительной акции «Свет Рождественской звезды»"/>
        <s v="Кацман"/>
        <s v="ГАРАЕВА "/>
        <s v="РОМАНОВА"/>
        <s v="КУДРЯВЦЕВА"/>
        <s v="Руткаускене"/>
        <s v="ТОРОПОВ"/>
        <s v="ГЕРМАНОВИЧ"/>
        <s v="ООО &quot;ФАНТАН&quot;"/>
        <s v="УДОВЕНКО"/>
        <s v="ЛАПШИНА"/>
        <s v="liverpudlian87@rambler.ru"/>
        <s v="Инкассация ящиков для сбора пожертвований,установленных на заправке &quot;Нефтегаз-Калининград&quot;"/>
        <s v="Инкассация ящиков для сбора пожертвований в рамках благотворительной акции Калининградской Региональной Хоккейной Лиги 15.01.2016"/>
        <s v="ИВАНКИН"/>
        <s v="КРАСИЦКАЯ"/>
        <s v="ПАВЛОВ"/>
        <s v="ПОДДУБНЫЙ"/>
        <s v="ДИРИПАСКО"/>
        <s v="ООО  &quot;АЛЬБИОН&quot; "/>
        <s v="БОНДАРЧУК"/>
        <s v="ГРЕБЕЛЬСКИЙ"/>
        <s v="СБРОДОВА"/>
        <s v="ГАШИЧЕВА"/>
        <s v="ЧУКИН"/>
        <s v="ПОПОВА"/>
        <s v="Общероссийский общественный фонд &quot;Национальный благотворительный фонд СМС на номер 7715 ноябрь 2015г."/>
        <s v="МОКШИН "/>
        <s v="КОЖЕВНИКОВ"/>
        <s v="ЧЕРНЕНКОВА"/>
        <s v="Пицын "/>
        <s v="ООО &quot;НПТ&quot;"/>
        <s v="ЕГОРОВ "/>
        <s v="Варенов "/>
        <s v="ДИЯНОВ"/>
        <s v="ООО &quot;Дельта Инвест&quot;"/>
        <s v="Трубин"/>
        <s v="Иванова"/>
        <s v="СТЕПАНОВА"/>
        <s v="БАЕВА"/>
        <s v="ПАНФИЛОВ"/>
        <s v="ВЛАСОВА"/>
        <s v="КРЕЧКЕВИЧ"/>
        <s v="НОВИКОВ"/>
        <s v="РЕПКА"/>
        <s v="ШАКУЛА"/>
        <s v="КАДРИ"/>
        <s v="ЧЕРНИЕНКО"/>
        <s v="СТУЛОВА"/>
        <s v="СМИРНОВА"/>
        <s v="ШТУМПФ"/>
        <s v="ЛАПИНА"/>
        <s v="Финагина"/>
        <s v="УФК по Калининградской области (ГБУК &quot;Калининградская областная филармония имени Е.Ф. Светланова&quot;"/>
        <s v="Инкассация ящиков для сбора пожертвований, установленных в МАОУ СОШ №28"/>
        <s v="Инкассация ящиков для сбора пожертвований, установленных в рамках акции &quot;День студента&quot;"/>
        <s v="taniamezh@gmail.com"/>
        <s v="ООО &quot;Глобал Нетворкс&quot;"/>
        <s v=" mariya3000@list.ru"/>
        <s v="niki_xx1@mail.ru"/>
        <s v="olganayman@gmail.com"/>
        <s v="a12381@ya.ru"/>
        <s v="alinalialina@live.ru"/>
        <s v="pochta1000v@mail.ru"/>
        <s v="ellinas82@yandex.ru"/>
        <s v="buk-ksenya@yandex.ru"/>
        <s v="v_bobkov@aptekafz.ru"/>
        <s v="senty27@gmail.com"/>
        <s v="dianapod@gmail.com"/>
        <s v="plazmoed@mail.ru"/>
        <s v="Булайцева"/>
        <s v="Курига"/>
        <s v="Мамаева"/>
        <s v="ООО &quot;Валива-Вест&quot;"/>
        <s v="e.gerasimyuk@mail.ru"/>
        <s v="БЫЛКОВ "/>
        <s v="АЛИХАНАШВИЛИ"/>
        <s v="СЕРЕБРЕННИКОВА"/>
        <s v="agorkova@rasec.com"/>
        <s v="ilja.kosinov@yandex.ru"/>
        <s v="vladikoloss@gmail.com"/>
        <s v="triumph39@mail.ru"/>
        <s v="svs1507@yandex.ru"/>
        <s v="alinka0303@mail.ru"/>
        <s v="Kvilonrina141@gmail.ru"/>
        <s v="МАЗУНОВА "/>
        <s v="natali9008@bk.ru"/>
        <s v="Анонимное пожертвование"/>
        <s v="awtsrv@yandex.ru"/>
        <s v="fixea@mail.ru"/>
        <s v="Жустеева"/>
        <s v="avarenov@gmail.com"/>
        <s v="Цуканова"/>
        <s v="Кошелек 41001510733273"/>
        <s v="olegkrahmalev@gmail.com"/>
        <s v="Северо-западный филиал ПАО &quot;Мегафон&quot;"/>
        <s v="Ломакин"/>
        <s v="Матвеев"/>
        <s v="Общероссийский общественный фонд &quot;Национальный благотворительный фонд СМС на номер 7715 декабрь 2015г, январь 2016г."/>
        <s v="Коновалов"/>
        <s v="Panzer"/>
        <s v="Паулов"/>
        <s v="andrey@akciya39.ru"/>
        <s v="vasilenko5555@mail.ru"/>
        <s v="kaliningrad_2017@mail.ru"/>
        <s v="nikikd@mail.ru"/>
        <s v="nadegda39@mail.ru"/>
        <s v="dukhelen@mail.ru"/>
        <s v="anna_kostenko@mail.ru"/>
        <s v="alexey.grigyan@gmail.com"/>
        <s v="bilylboris@gmail.com"/>
        <s v="paparasia@ya.ru"/>
        <s v="stepabb@mail.ru"/>
        <s v="puchkorite@bk.ru"/>
        <s v="rich39@mail.ru"/>
        <s v="**** **** **** 2478"/>
        <s v="**** **** **** 7256"/>
        <s v="**** **** **** 9725"/>
        <s v="**** **** **** 0201"/>
        <s v="**** **** **** 4212"/>
        <s v="ale3x3993@yandex.ru"/>
        <s v="olgaluk007@mail.ru"/>
        <s v="Ключевская"/>
        <s v="Светлана"/>
        <s v="Морокова"/>
        <s v="Пшиченко"/>
        <s v="Мурин"/>
        <s v="roman@tmean.ru"/>
        <s v="Advokat39@mail.ru"/>
        <s v="brom002@yandex.ru"/>
        <s v="nash-gorod@bk.ru"/>
        <s v="artyomwriteme@mail.ru"/>
        <s v="Sergej Panzer"/>
        <s v="megasplash@yandex.ru"/>
        <s v="ООО &quot;Орбита-Строй&quot;"/>
        <s v="anya.ulanova.91@mail.ru"/>
        <s v="Артем"/>
        <s v="Штерн"/>
        <s v="Общероссийский общественный фонд &quot;Национальный благотворительный фонд СМС на номер 7715 февраль 2016г."/>
        <s v="tyu77@mfsa.ru"/>
        <s v="Ворокова"/>
        <s v="Инкассация ящиков для сбора пожертвований, установленного в магазине &quot;Феникс&quot; сети магазинов &quot;Ювелирторг&quot;"/>
        <s v="Инкассация ящиков для сбора пожертвований, установленного на празднике"/>
        <s v="Инкассация ящиков для сбора пожертвований, установленного в магазине &quot;Оникс&quot; сети магазинов &quot;Ювелирторг&quot;"/>
        <s v="Вадим"/>
        <s v="Бриткина"/>
        <s v="Kater***13@yandex.ru"/>
        <s v="Инкассация ящиков для сбора пожертвований, установленного в гостинице &quot;Москва&quot;"/>
        <s v="Инкассация ящиков для благотворительных пожертвований, установленного в магазине &quot;Шоколат&quot;"/>
        <s v="Кузьмина"/>
        <s v="Шевченко"/>
        <s v="larisakaliningrad64@mail.ru"/>
        <s v="dmitry@pshychenko.com "/>
        <s v="Головко"/>
        <s v="смс на номер 7522"/>
        <s v="Климов"/>
        <s v="Общероссийский общественный фонд &quot;Национальный благотворительный фонд СМС на номер 7715 март 2016г."/>
        <s v="Ковалюк"/>
        <s v="Кацмельсон"/>
        <s v="Иорданов"/>
        <s v="Назарова"/>
        <s v="Огнева"/>
        <s v="Кузьмин"/>
        <s v="Ларионов"/>
        <s v="Животов"/>
        <s v="Коняхин"/>
        <s v="Виноградова"/>
        <s v="Казановская"/>
        <s v="Туманянц"/>
        <s v="Абрамов"/>
        <s v="Мещерякова"/>
        <s v="Рэдвил"/>
        <s v="Люлин"/>
        <s v="Вахмянин"/>
        <s v="Инкассация ящиков для благотворительных пожертвований, собранных на празднике в отеле &quot;Акватория&quot; (пос.Янтарный)"/>
        <s v="ООО &quot;Альбирео&quot; (акция Доброе варенье)"/>
        <s v="Белов"/>
        <s v="Радзывилюк"/>
        <s v="mr.droff@gmail.com"/>
        <s v="motozeb@mail.ru"/>
        <s v="Cheslav.polyakov@mail.ru"/>
        <s v="event@amedigroup.ru"/>
        <s v="bilykboris@gmail.com"/>
        <s v="s_grishina77@mail.ru"/>
        <s v="jukanna@mail.ru"/>
        <s v="Ebeklemisheva@gmail.com"/>
        <s v="koenig2k@mail.ru"/>
        <s v="elena_blum@mail.ru"/>
        <s v="nefedieff@mail.ru"/>
        <s v="serg86_2004@mail.ru"/>
        <s v="ayakovleva@mail.ru"/>
        <s v="Dimon32179@gmail.com"/>
        <s v="usikov2001@mail.ru"/>
        <s v="lmkvl@mail.ru"/>
        <s v="natnik.gr@gmail.com"/>
        <s v="advokat@kurkov.su"/>
        <s v="lion4545@mail.ru"/>
        <s v="cardin15@mail.ru"/>
        <s v="macho13@mail.ru"/>
        <s v="elena_180869@mail.ru"/>
        <s v="mercedeskin@gmail.com"/>
        <s v="Kery039@mail.ru"/>
        <s v="***5676"/>
        <s v="Иванкова"/>
        <s v="***1696"/>
        <s v="baurz@bk.ru"/>
        <s v="flex.net@mail.ru "/>
        <s v="Межебицкая"/>
        <s v="ООО &quot;ЦЖС&quot;"/>
        <s v="Алексеев"/>
        <s v="Хамицкий"/>
        <s v="Чекан"/>
        <s v="Меньшикова"/>
        <s v="Дьяконова"/>
        <s v="krateg@yandex.ru"/>
        <s v="Устинов"/>
        <s v="krechkevich@yandex.ru"/>
        <s v="osetroff_74@mail.ru"/>
        <s v=" natasha2109@bk.ru"/>
        <s v="Повжик"/>
        <s v="oliyah@inbox.ru"/>
        <s v="Виктория"/>
        <s v="Ольга"/>
        <s v="Элина"/>
        <s v="Лейсан"/>
        <s v="Ира"/>
        <s v="Дмитрий"/>
        <s v="Михаил"/>
        <s v="Марина"/>
        <s v="Евгений"/>
        <s v="Алексаендр Владимирович"/>
        <s v="Сергий 985"/>
        <s v="Наташа"/>
        <s v="Елена"/>
        <s v="Владимир"/>
        <s v="Олеся"/>
        <s v="Наталья"/>
        <s v="Ирина"/>
        <s v="Алекс"/>
        <s v="Альбина"/>
        <s v="Руслан"/>
        <s v="Григорий"/>
        <s v="Валентина"/>
        <s v="Рустем"/>
        <s v="Олег"/>
        <s v="Татьяна"/>
        <s v="Андрей"/>
        <s v="Александр"/>
        <s v="Игорь"/>
        <s v="Апрель"/>
        <s v="Анатолий"/>
        <s v="Андрей Валерьевич"/>
        <s v="Алевтина"/>
        <s v="Эдуард"/>
        <s v="Денис"/>
        <s v="Галина"/>
        <s v="Эльвира"/>
        <s v="Варвара"/>
        <s v="ЖК"/>
        <s v="Алексей"/>
        <s v="Сергей"/>
        <s v="Максим"/>
        <s v="Дарья"/>
        <s v="Наталья (Zemlianichka17@yandex.ru)"/>
        <s v="Вадим Максимович"/>
        <s v="Ланка"/>
        <s v="Саша"/>
        <s v="Юрий"/>
        <s v="Антон*"/>
        <s v="Вячеслав"/>
        <s v="Юля ---"/>
        <s v="Мариана"/>
        <s v="Кирилл"/>
        <s v="Елизавета"/>
        <s v="Евгения"/>
        <s v="Павел"/>
        <s v="Людмила"/>
        <s v="Юлия (8985-457-57-06)"/>
        <s v="ЗАО Меридиан СПБ"/>
        <s v="Конастантин"/>
        <s v="Лариса"/>
        <s v="Горячева"/>
        <s v="Чернявский"/>
        <s v="Атабекян"/>
        <s v="Балин"/>
        <s v="Цуканов"/>
        <n v="123544563"/>
        <s v="Бурова"/>
        <s v="Курников"/>
        <s v="Трофимов"/>
        <s v="Маркович"/>
        <s v="Торохов"/>
        <s v="Flex Consulting"/>
        <s v="Новикова"/>
        <s v="Рожков"/>
        <s v="Тишаков"/>
        <s v="Ермакова"/>
        <s v="Науменкова"/>
        <s v="Снытников"/>
        <s v="Копылов"/>
        <s v="Норенко"/>
        <s v="Перебоев"/>
        <s v="Рогачева"/>
        <s v="Фолманис"/>
        <s v="vasilevs-vinokurov@bk.ru"/>
        <s v="Ткаченко"/>
        <s v="ПОПОВ"/>
        <s v="Ходырева"/>
        <s v="alice maro4kina"/>
        <s v="Юсупов"/>
        <s v="Бойцова"/>
        <s v="Фомина"/>
        <s v="Воронова"/>
        <s v="Алескеров"/>
        <s v="Алиева"/>
        <s v="Зубарев"/>
        <s v="Субчев"/>
        <s v="Шафран"/>
        <s v="Производство НЕСТ-М"/>
        <s v="Фельдман"/>
        <s v="Соколовский"/>
        <s v="Бережнов"/>
        <s v="Козырев"/>
        <s v="Блинов"/>
        <s v="Медведева"/>
        <s v="Петроченко"/>
        <s v="Козлов"/>
        <s v="Дарья Евгеньевна"/>
        <s v="Бойко"/>
        <s v="Б"/>
        <s v="С"/>
        <s v="Артибилов"/>
        <s v="Ефимов"/>
        <m/>
        <s v="Фреймэн"/>
        <s v="Шепелев"/>
        <s v="Xolod1973@mail.ru"/>
        <s v="Кочетаева"/>
        <s v="Лаптев"/>
        <s v="Кучинский"/>
        <s v="Падо"/>
        <s v="Головчанова"/>
        <s v="Старков"/>
        <s v="Квашинин"/>
        <s v="89119360*34"/>
        <s v="Отель Зюйд"/>
        <s v=" Баграт"/>
        <s v="Никулин"/>
        <s v="Притула"/>
        <s v="К."/>
        <s v="Александр Михайлович"/>
        <s v="Смоткин"/>
        <s v="Бадалина"/>
        <s v="Лермонтов"/>
        <s v="9612650*67"/>
        <s v="Соляник"/>
        <s v="Ярин"/>
        <s v="Мазеина"/>
        <s v="Л"/>
        <s v="Кувайкина"/>
        <s v="Балаянц"/>
        <s v="Майорова"/>
        <s v="Счижников"/>
        <s v="Гончарова"/>
        <s v="Курмаев"/>
        <s v="Криков"/>
        <s v="Ковалева"/>
        <s v="Богланков"/>
        <s v="Политова"/>
        <s v="Анна"/>
        <s v="Сухопляс"/>
        <s v="Костоправ"/>
        <s v="Комин"/>
        <s v="Васекина"/>
        <s v="Воронцова"/>
        <s v="Тишков"/>
        <s v="Леонова"/>
        <s v="Ребров"/>
        <s v="Войтов"/>
        <s v="Сошникова"/>
        <s v="Волгина"/>
        <s v="Третьякова"/>
        <s v="Сафронова"/>
        <s v="Степанов"/>
        <s v="Баландина"/>
        <s v="Мосин"/>
        <s v="Овчаркина"/>
        <s v="Нефедов"/>
        <s v="Шабеко"/>
        <s v="Sign Design"/>
        <s v="Лунев"/>
        <s v="Красовский"/>
        <s v="Бушманова"/>
        <s v="Гусев"/>
        <s v="OFF UoronoFF"/>
        <s v="Казаков"/>
        <s v="Шелухин"/>
        <s v="Пичугин"/>
        <s v="Краснов"/>
        <s v="Жечужникова"/>
        <s v="Агапова"/>
        <s v="Сабирзянова"/>
        <s v="Устюжанин"/>
        <s v="Тойганбаев"/>
        <s v="Герюк"/>
        <s v="Филиппов"/>
        <s v="Палатова"/>
        <s v="Спивакова"/>
        <s v="Семенова"/>
        <s v="Рябков"/>
        <s v="Трикоз"/>
        <s v="Евсеева"/>
        <s v="ДекорКерамик dekorkeramik"/>
        <s v="Некрасов"/>
        <s v="Лебедева"/>
        <s v="Васеева"/>
        <s v="Рубахина"/>
        <s v="Крючков"/>
        <s v="Киржаев"/>
        <s v="Бездольный"/>
        <s v="Сайдак"/>
        <s v="Paul von Kiebitz"/>
        <s v="Коробейников"/>
        <s v="Железный Мир ООО"/>
        <s v="Корсакова"/>
        <s v="Бахметьев"/>
        <s v="Можейко"/>
        <s v="Иванов"/>
        <s v="Темирбулатов"/>
        <s v="Заводовский"/>
        <s v="Салангина"/>
        <s v="Sulitsa2@yandex.ru"/>
        <s v="Фест"/>
        <s v="Микрюков"/>
        <s v="in1958@mail.ru"/>
        <s v="Федько"/>
        <s v="Артемов"/>
        <s v="Шелудько"/>
        <s v="Ларенцов"/>
        <s v="Асафова"/>
        <s v="Курбанов"/>
        <s v="Шидло"/>
        <s v="Алипова"/>
        <s v="Штельмах"/>
        <s v="Битюков"/>
        <s v="Власов"/>
        <s v="Гончаров"/>
        <s v="Вал 1"/>
        <s v="Авдюхова"/>
        <s v="Чернов"/>
        <s v="Степовой"/>
        <s v="Гузаиров"/>
        <s v="Горшкова"/>
        <s v="Камаз 5460"/>
        <s v="Злыгостев"/>
        <s v="Панзер"/>
        <s v="Бушин"/>
        <s v="Каплин"/>
        <s v="Надымов"/>
        <s v="Булавко"/>
        <s v="М"/>
        <s v="Мэйдан"/>
        <s v="Богачева"/>
        <s v="Калугина"/>
        <s v="Куцов"/>
        <s v="zakirjanoff@mail.ru"/>
        <s v="Чумаков"/>
        <s v="Лапшин"/>
        <s v="Чижик"/>
        <s v="Arle Kin"/>
        <s v="Гатаулина"/>
        <s v="МорякМоряк"/>
        <s v="Коваленко"/>
        <s v="Микарти"/>
        <s v="Зенкин"/>
        <s v="Страхов"/>
        <s v="Веселов"/>
        <s v="Шубин"/>
        <s v="Рэддэвил"/>
        <s v="Шульга"/>
        <s v="Лукин"/>
        <s v="Папцава"/>
        <s v="Стаканов"/>
        <s v="Сабельфельд"/>
        <s v="Беляк"/>
        <s v="Мухитдинов"/>
        <s v="Камардин"/>
        <s v="Стекольникова"/>
        <s v="Ельцов"/>
        <s v="Поляков"/>
        <s v="Симакова"/>
        <s v="Р. Pruсha"/>
        <s v="Vladimir Freiman"/>
        <s v="Inna Kahramani"/>
        <s v="Юлия А."/>
        <s v="Мария Рыкова"/>
        <s v="s.culackow@gmail.com"/>
        <s v="Galina Mil"/>
        <s v="Григорий Копняев"/>
        <s v="Вера Демина"/>
        <s v="Евгений Сорока"/>
        <s v="Алексей Анисимов"/>
        <s v="Sergey S"/>
        <s v="Igor Kozlov"/>
        <s v="Анастасия *"/>
        <s v="Наталья Сафронова"/>
        <s v="Анастасия Вольнова"/>
        <s v="Игорь Козлов"/>
        <s v="Кристина Гончарова"/>
        <s v="Максим *"/>
        <s v="ССС ССС"/>
        <s v="Андрей Перебоев"/>
        <s v="Татьяна Яковлева"/>
        <s v="Дмитрий Чернега"/>
        <s v="Казановская Ирина"/>
        <s v="Роман Лиховцов"/>
        <s v="Иван Шаров"/>
        <s v="Юрий Елистратов"/>
        <s v="Виталий (okean-vk@yandex.ru)"/>
        <s v="Марина Воронцова"/>
        <s v="Иван Воронежцев"/>
        <s v="ООО МедСервис"/>
        <s v="Максим Осеюк"/>
        <s v="Андрей Радимцев"/>
        <s v="Илья Хабаров"/>
        <s v="Батуев Андрей"/>
        <s v="сергей сорокин"/>
        <s v="Ольга Унагаева"/>
        <s v="Валерий Сесёлкин"/>
        <s v="Екатерина Рагимова"/>
        <s v="Владислав Киселев"/>
        <s v="dad85@yandex.ru"/>
        <s v="роман терехов"/>
        <s v="Наталья Исаева"/>
        <s v="пётр галичин"/>
        <s v="Журбин"/>
        <s v="koncheva"/>
        <s v="sHabardina"/>
        <s v="shepelev"/>
        <s v="kondratev"/>
        <s v="vinogradov"/>
        <s v="durachenko"/>
        <s v="DUKHOVICH"/>
        <s v="Finagina"/>
        <s v="ignatova"/>
        <s v="Кондракова"/>
        <s v="Арустамов"/>
        <s v="Иващук"/>
        <s v="KORMILITSYNA"/>
        <s v="stoyaglazova"/>
        <s v="krechkevich "/>
        <s v="Мурзина"/>
        <s v="Калининкин"/>
        <s v="Катя"/>
        <s v="Фергалиева"/>
        <s v="Силявин"/>
        <s v="Тимофеева"/>
        <s v="zalgena@gmail.com"/>
        <s v="Ельменов"/>
        <s v="elenagp@inbox.ru "/>
        <s v="bombarella@yandex.ru"/>
        <s v="guluginat@mail.ru "/>
        <s v="Кошуба"/>
        <s v="Демидова"/>
        <s v="a.zhurnya@consult-info.ru"/>
        <s v="ziinek@gmail.com"/>
        <s v="Залозная"/>
        <s v="Минькина"/>
        <s v="Капелюшная"/>
        <s v=" stirliz45@mail.ru"/>
        <s v="juliakudakova@gmail.com"/>
        <s v="tasha00789@mail.ru"/>
        <s v="Демина"/>
        <s v="Деряга"/>
        <s v="Мышева"/>
        <s v="edelevae@gmail.com"/>
        <s v="kseniya.golovina2010@mail.ru "/>
        <s v="Темнов"/>
        <s v="Токарчук"/>
        <s v="Лунин"/>
        <s v="Панова"/>
        <s v="valeriy641@mail.ru"/>
        <s v="maxgarm78@mail.ru"/>
        <s v="Дмитриева"/>
        <s v="Аншутин"/>
        <s v="Сухарев"/>
        <s v="Посысаев"/>
        <s v="Максимович"/>
        <s v="Копняев"/>
        <s v="Вал1"/>
        <s v="Злотников"/>
        <s v="Григорьева"/>
        <s v="Зайцев"/>
        <s v="Ровнов"/>
        <s v="Терехов"/>
        <s v="Свистунов"/>
        <s v="Фролов"/>
        <s v="Квашнин"/>
        <s v="Лыткина"/>
        <s v="Пиддубривная"/>
        <s v="Арутюнян"/>
        <s v="Овчинников"/>
        <s v="Долидович"/>
        <s v="С."/>
        <s v="annacber@mail.ru"/>
        <s v="Сесёлкин"/>
        <s v="Алимов"/>
        <s v="Калмыков"/>
        <s v="Конотоп"/>
        <s v="Сорока"/>
        <s v="Лешкевич"/>
        <s v="Тукмачев"/>
        <s v="Мухамадеев"/>
        <s v="Исаева"/>
        <s v="liaxim_0183@mail.ru_x000a_"/>
        <s v="Куприянова"/>
        <s v="ООО &quot;ВЕКТОР&quot;"/>
        <s v="Мутафян"/>
        <s v="А"/>
        <s v="Сотникова"/>
        <s v="Общероссийский общественный фонд &quot;Национальный благотворительный фонд СМС на номер 7715 за апрель - июнь 2016"/>
        <s v="mango006.81@mail.ru"/>
        <s v="E-Mail:skoyulya@yandex.ru"/>
        <s v="E-Mail:olganovikovatyunkina@mail.ru"/>
        <s v="E-Mail:300735@rambler.ru"/>
        <s v="Колесников"/>
        <s v="Кузнецов"/>
        <s v="E-Mail:povysheva@itkon.ru"/>
        <s v="nadezdaloginova86@mail.ru"/>
        <s v="E-Mail:olgaedapina@mail.ru"/>
        <s v="КАБОРЕ"/>
        <s v="Королева"/>
        <s v="Анонимное пожертвование на Добро Mail.ru"/>
        <s v="Марина Ананьева на Добро Mail.ru"/>
        <s v="Михаил Редькин на Добро Mail.ru"/>
        <s v="ВАРДАНЯН"/>
        <s v="PODOBED"/>
        <s v="Пожертвования за 22.08.2016 на Добро Mail.ru"/>
        <s v="TKACHEVA"/>
        <s v="MARYSOVA"/>
        <s v="ООО &quot;УК&quot;Покупайка&quot;"/>
        <s v="Пожертвования за 23.08.2016 на Добро Mail.ru"/>
        <s v="Пожертвования за 24.08.2016 на Добро Mail.ru"/>
        <s v="SMIRNOV"/>
        <s v=" PATZERA"/>
        <s v="Пожертвования за 25.08.2016 на Добро Mail.ru"/>
        <s v="TEP"/>
        <s v="Пожертвования за 26.08.2016 на Добро Mail.ru"/>
        <s v="Пожертвования за 27.08.2016 на Добро Mail.ru"/>
        <s v="Пожертвования за 28.08.2016 на Добро Mail.ru"/>
        <s v="YANSON"/>
        <s v="Пожертвования за 29.08.2016 на Добро Mail.ru"/>
        <s v="Инкассация ящиков для сбора пожертвований в рамках V благотворительного анимационного фестиваля «Мультяшкино» 2016"/>
        <s v="Пожертвования за 30.08.2016 на Добро Mail.ru"/>
        <s v="КОРОТКИХ"/>
        <s v="Пожертвования за 31.08.2016 на Добро Mail.ru"/>
        <s v="Пожертвования за 01.09.2016 на Добро Mail.ru"/>
        <s v="Пожертвования за 02.09.2016 на Добро Mail.ru"/>
        <s v="Пожертвования за 03.09.2016 на Добро Mail.ru"/>
        <s v="Пожертвования за 04.09.2016 на Добро Mail.ru"/>
        <s v="Пожертвования за 05.09.2016 на Добро Mail.ru"/>
        <s v="Мартыненко"/>
        <s v="Пожертвования за 06.09.2016 на Добро Mail.ru"/>
        <s v="Oxana"/>
        <s v="atorkunyak@gmail.com "/>
        <s v="Пожертвования за 07.09.2016 на Добро Mail.ru"/>
        <s v="Пожертвования за 08.09.2016 на Добро Mail.ru"/>
        <s v="Самосудова"/>
        <s v="Инкассация ящиков для сбора пожертвований в благотворительной ярмарки для Сони 07.09.2016"/>
        <s v="Svetlana"/>
        <s v="Marina"/>
        <s v="Railya"/>
        <s v="OLGA"/>
        <s v="Пожертвования за 12.09.2016 на Добро Mail.ru"/>
        <s v="Ляшук"/>
        <s v="Пожертвования за 13.09.2016 на Добро Mail.ru"/>
        <s v="Пожертвования за 14.09.2016 на Добро Mail.ru"/>
        <s v="Пожертвования за 15.09.2016 на Добро Mail.ru"/>
        <s v="Инкассация ящиков для сбора пожертвований на Фестивале мастер-классов МФК «Кловер Сити-Центр»"/>
        <s v="Пожертвования за 17.09.2016 на Добро Mail.ru"/>
        <s v="СТАНИШЕВСКАЯ "/>
        <s v="Маковиенко"/>
        <s v="Lukoil-Uralsib"/>
        <s v="Сиротина"/>
        <s v="Пожертвования за 20.09.2016 -21.09.2016 на Добро Mail.ru"/>
        <s v="Панков"/>
        <s v="Пожертвования за 22.09.2016 на Добро Mail.ru"/>
        <s v="Мацкус"/>
        <s v="Пожертвования за 26.09.2016 -27.09.2016 на Добро Mail.ru"/>
        <s v="ООО &quot;Лукойл-Калининградморнефть&quot;"/>
        <s v="Пожертвования за 29.09.2016 -30.09.2016 на Добро Mail.ru"/>
        <s v="Пожертвования за 03.10.2016 на РБК"/>
        <s v="Инкассация ящиков для сбора пожертвований благотворительный концерт Студии эстрадно-сценического мастерства Елены Щедриной "/>
        <s v="Пожертвования за 07.10.2016 на Яндекс.Касса"/>
        <s v="Ларионова"/>
        <s v="Мирошниченко"/>
        <s v="Пожертвования за 11.10.2016 на Яндекс.Касса"/>
        <s v="Пожертвования за 10.10.2016 -11.10.2016 на Добро Mail.ru"/>
        <s v="Пожертвования за 12.10.2016 на Яндекс.Касса"/>
        <s v="Фирсов"/>
        <s v="Пожертвования за 14.10.2016 на Яндекс.Касса"/>
        <s v="Торбин"/>
        <s v="Пожертвования за 12.10.2016 -18.10.2016 на Добро Mail.ru"/>
        <s v="Пожертвования за 20.10.2016 на Яндекс.Касса"/>
        <s v="Пожертвования за 19.10.2016 -2310.2016 на Добро Mail.ru"/>
        <s v="Пожертвования за 23.10.2016 на Яндекс.Касса"/>
        <s v="Куликова"/>
        <s v="Пожертвования за 27.10.2016 -30.10.2016 на Добро Mail.ru"/>
        <s v="Пожертвования за 03.11.2016 на РБК"/>
        <s v="Пожертвования за 05.11.2016 на Яндекс.Касса"/>
        <s v="Пожертвования за 06.11.2016 на Добро Mail.ru"/>
        <s v="Общероссийский общественный фонд &quot;Национальный благотворительный фонд СМС на номер 7715 за июль - сентябрь 2016г"/>
        <s v="Бикетова"/>
        <s v="Копенкин"/>
        <s v="Пожертвования за 12.11.2016 на Яндекс.Касса"/>
        <s v="Пожертвования за 14.11.2016 на Яндекс.Касса"/>
        <s v="Пожертвования за 14.11.2016 на РБК"/>
        <s v="Пожертвования за 15.11.2016 на РБК"/>
        <s v="Бычихин"/>
        <s v="Бахрамов"/>
        <s v="Таран"/>
        <s v="ООО &quot;Евролаб&quot;"/>
        <s v="Пожертвования за 17.11.2016 на Добро Mail.ru"/>
        <s v="Пжертсования на Планета.ру"/>
        <s v="Пожертвования за 22.11.2016 на Добро Mail.ru"/>
        <s v="Головина"/>
        <s v="Пожертвования за 23.11.2016 на Яндекс.Касса"/>
        <s v="Пожертвования за 23.11.2016 на РБК"/>
        <s v="Пожертвования за 24.11.2016 на РБК"/>
        <s v="Пожертвования за 24.11.2016 на Яндекс.Касса"/>
        <s v="Пожертвования за 25.11.2016 на РБК"/>
        <s v="Пожертвования за 26.11.2016 на Яндекс.Касса"/>
        <s v="Пожертвования за 27.11.2016 на Добро Mail.ru"/>
        <s v="Пожертвования за 30.11.2016 на Яндекс.Касса"/>
        <s v="Пожертвования за 29-30.11.2016 на Добро Mail.ru"/>
        <s v="Инкассация ящиков для сбора пожертвований праздник проекта &quot;Цветы жизни&quot;"/>
        <s v="Пожертвования за 02.-03.12.2016 на Яндекс.Касса"/>
        <s v="Пожертвования за 03.12.2016 на Добро Mail.ru"/>
        <s v="Pankov"/>
        <s v="Пожертвования за 05.12.2016 на РБК"/>
        <s v="Пожертвования за 06.12.2016 на РБК"/>
        <s v="Пожертвования за 07.12.2016 на Яндекс.Касса"/>
        <s v="Пожертвования за 07.12.2016 на РБК"/>
        <s v="Zapolskaya"/>
        <s v="ОТДЕЛЕНИЕ N8626 СБЕРБАНКА РОССИИ"/>
        <s v="Пожертвования за 08-10.12.2016 на Добро Mail.ru"/>
        <s v="Пожертвования за 13.12.2016 на Яндекс.Касса"/>
        <s v="Пожертвования за 14.12.2016 на Добро Mail.ru"/>
        <s v="Пожертвования за 15.12.2016 на Яндекс.Касса"/>
        <s v="Власенко"/>
        <s v="Пожертвования за 16.12.2016 на Яндекс.Касса"/>
        <s v="Пожертвования за 18.12.2016 на Яндекс.Касса"/>
        <s v="Пожертвования за 19.12.2016 на Добро Mail.ru"/>
        <s v="Пожертвования за 21.12.2016 на Добро Mail.ru"/>
        <s v="Пожертвования за 21.12.2016 на Яндекс.Касса"/>
        <s v="Пожертвования за 22.12.2016 на Яндекс.Касса"/>
        <s v="ИП ДАРВИН ОЛЕГ СЕРГЕЕВИЧ"/>
        <s v="ООО &quot;КМ-группа&quot;"/>
        <s v="Инкассация ящиков для сбора пожертвований - Благотворительный бал 24.12.2016"/>
        <s v="Пожертвования за 22-24.12.2016 на Добро Mail.ru"/>
        <s v="Elvira"/>
        <s v="SILNICHYA"/>
        <s v="PANFILKIN"/>
        <s v="Natalya"/>
        <s v="Kuznetsova"/>
        <s v="dolgopol"/>
        <s v="matuznya"/>
        <s v="stetsenko"/>
        <s v="Chaplya"/>
        <s v="BONDAR"/>
        <s v="arkhipova"/>
        <s v="Пожертвования за 27.12.2016 на Яндекс.Касса"/>
        <s v="vartanov"/>
        <s v="chukin"/>
        <s v="khomenko"/>
        <s v="Zhidkov"/>
        <s v="mondrovsky"/>
        <s v="Пожертвования за 28.12.2016 на Добро Mail.ru"/>
        <s v="Пожертвования за 26-28.12.2016 на Добро Mail.ru"/>
        <s v="ЖЕВЛАКОВА"/>
        <s v="ФОРОПОНОВ"/>
        <s v="ООО &quot;Юринат&quot;"/>
        <s v="Пожертвования за 27.12.2016 на РБК"/>
        <s v="FEDOROVA"/>
        <s v="Malkova"/>
        <s v="Пожертвования за 30.12.2016 на Добро Mail.ru"/>
        <s v="Пожертвования за 31.12.2016 на Яндекс.Касса"/>
        <s v="Moskvin"/>
      </sharedItems>
    </cacheField>
    <cacheField name="Имя" numFmtId="0">
      <sharedItems containsBlank="1" count="260">
        <s v="ОЛЕСЯ "/>
        <m/>
        <s v="Владимир"/>
        <s v="ВАЛЕРИЯ "/>
        <s v="МАРИЯ"/>
        <s v="АЛЕКСАНДРА"/>
        <s v="Елена "/>
        <s v="ДМИТРИЙ "/>
        <s v="ИРИНА"/>
        <s v="ТАТЬЯНА"/>
        <s v="ЕЛЕНА"/>
        <s v="СЕРГЕЙ"/>
        <s v="АННА"/>
        <s v="НИКОЛАЙ"/>
        <s v="ПАВЕЛ"/>
        <s v="ЕКАТЕРИНА"/>
        <s v="АНАСТАСИЯ"/>
        <s v="ВАСИЛИЙ"/>
        <s v="ИНГА"/>
        <s v="ВАСИЛИЙ "/>
        <s v="АЛЕКСАНДР "/>
        <s v="МИХАИЛ"/>
        <s v="КРИСТИНА"/>
        <s v="Игорь"/>
        <s v="ИЛЬЯ "/>
        <s v="АНДРЕЙ"/>
        <s v="Кирилл"/>
        <s v="ДАРЬЯ"/>
        <s v="ДМИТРИЙ"/>
        <s v="МАКСИМ"/>
        <s v="ЮРИЙ "/>
        <s v="ОЛЕГ"/>
        <s v="ТАТЬЯНА "/>
        <s v="ЛИДИЯ"/>
        <s v="ИННА"/>
        <s v="Марина"/>
        <s v="ВИТАЛИЙ"/>
        <s v="АННА "/>
        <s v="ЛЕЙЛЯ "/>
        <s v="Светлана"/>
        <s v="Алексей"/>
        <s v="Богдан"/>
        <s v="Sergei"/>
        <s v="Катерина"/>
        <s v="Надежда"/>
        <s v="Людмила"/>
        <s v="Мадина"/>
        <s v="Лидия "/>
        <s v="Руслан"/>
        <s v="Ольга"/>
        <s v="Стефан"/>
        <s v="Денис"/>
        <s v="Даша"/>
        <s v="Ангелина"/>
        <s v="Александр"/>
        <s v="Серега"/>
        <s v="Евгения"/>
        <s v="Элла"/>
        <s v="Юрий"/>
        <s v="Сукончик"/>
        <s v="Вотинцева"/>
        <s v="Магомедова"/>
        <s v="Шайхаттарова"/>
        <s v="Юнак"/>
        <s v="Михайлов"/>
        <s v="Писарева"/>
        <s v="Житников"/>
        <s v="Путивцева"/>
        <s v="Губанова"/>
        <s v="Катеруша"/>
        <s v="Волкова"/>
        <s v="Долидович"/>
        <s v="Красильникова"/>
        <s v="М."/>
        <s v="Лыткина"/>
        <s v="Картошкин"/>
        <s v="Пиддубривная"/>
        <s v="Алимов"/>
        <s v="Иванов"/>
        <s v="Дмитриева"/>
        <s v="Мухлисов"/>
        <s v="Сорока"/>
        <s v="Миров"/>
        <s v="Андреева"/>
        <s v="Стариков"/>
        <s v="Погожев"/>
        <s v="Терерин"/>
        <s v="Ветелина"/>
        <s v="Козлов"/>
        <s v="Ильяшик"/>
        <s v="Шарапова"/>
        <s v="Штейн"/>
        <s v="Юргенсон"/>
        <s v="Промтара"/>
        <s v="Опарин"/>
        <s v="Дробжева"/>
        <s v="Щербакова"/>
        <s v="Минькина"/>
        <s v="Романов"/>
        <s v="Ровнов"/>
        <s v="Мосунов"/>
        <s v="Н"/>
        <s v="Куракова"/>
        <s v="Аншутин"/>
        <s v="Орешенко"/>
        <s v="Гальчик"/>
        <s v="Соловьев"/>
        <s v="Килина"/>
        <s v="Елизарова"/>
        <s v="Рузанов"/>
        <s v="Зайцев"/>
        <s v="Бейлина"/>
        <s v="Скоков"/>
        <s v="Минкин"/>
        <s v="Кот"/>
        <s v="Данилова"/>
        <s v="Овчинников"/>
        <s v="Софрыгина"/>
        <s v="Сухарев"/>
        <s v="Красильников"/>
        <s v="Конотоп"/>
        <s v="Зарецкая"/>
        <s v="Г"/>
        <s v="Бабкина"/>
        <s v="Свистунов"/>
        <s v="Творогова"/>
        <s v="Посысаев"/>
        <s v="Захаров"/>
        <s v="А"/>
        <s v="Владимирович"/>
        <s v="Смирнова"/>
        <s v="Винтер"/>
        <s v="Вик"/>
        <s v="Папина"/>
        <s v="Смирнов"/>
        <s v="Мусатова"/>
        <s v="Ненашева"/>
        <s v="Спасибко"/>
        <s v="Кошуба"/>
        <s v="Ермолаев"/>
        <s v="Гладких"/>
        <s v="Савин"/>
        <s v="Курилов"/>
        <s v="Анурова"/>
        <s v="Арутюнян"/>
        <s v="Сидоров"/>
        <s v="Фролов"/>
        <s v="Григорьева"/>
        <s v="Ларионов"/>
        <s v="Н."/>
        <s v="Борисов"/>
        <s v="Киприянов"/>
        <s v="Роман"/>
        <s v="Артур"/>
        <s v="Оксана"/>
        <s v="Анатолий"/>
        <s v="Марат"/>
        <s v="Диана"/>
        <s v="Даниил"/>
        <s v="Тамара"/>
        <s v="Арсен"/>
        <s v="Маря"/>
        <s v="Виктор"/>
        <s v="Наталья"/>
        <s v="Леонид"/>
        <s v="Петр"/>
        <s v="Соня"/>
        <s v="Евгений"/>
        <s v="Григорий"/>
        <s v="Галина"/>
        <s v="Юлия"/>
        <s v="Рустем"/>
        <s v="Иосиф"/>
        <s v="Антон"/>
        <s v="Константин"/>
        <s v="Натаья"/>
        <s v="Анатольевна"/>
        <s v="Азот"/>
        <s v="Валентин***"/>
        <s v="Надя"/>
        <s v="Виктория"/>
        <s v="Алена"/>
        <s v="Оскар"/>
        <s v="Ярослав"/>
        <s v="Снежана"/>
        <s v="Дима"/>
        <s v="Наталия"/>
        <s v="Альберт"/>
        <s v="Валентина"/>
        <s v="Христофор"/>
        <s v="Никита"/>
        <s v="Ваентина"/>
        <s v="Окси"/>
        <s v="Илья"/>
        <s v="Алекс"/>
        <s v="Маргарита"/>
        <s v="Рахман"/>
        <s v="Тимур"/>
        <s v="Юля"/>
        <s v="Вадим"/>
        <s v="Валерий"/>
        <s v="Маша"/>
        <s v="Зоя"/>
        <s v="Агги"/>
        <s v="Иван"/>
        <s v="Миша*****"/>
        <s v="Рустам"/>
        <s v="Elena"/>
        <s v="Olga"/>
        <s v="Igor "/>
        <s v="roman "/>
        <s v="nikolay "/>
        <s v="Elena "/>
        <s v="Anatasia "/>
        <s v="Шаген"/>
        <s v="S"/>
        <s v="irina "/>
        <s v="maksim"/>
        <s v="Варвара"/>
        <s v="София"/>
        <s v="Альбина"/>
        <s v="Олеся"/>
        <s v="Марианна"/>
        <s v="Ислам"/>
        <s v="Гена"/>
        <s v="АНТУАНЕТ"/>
        <s v="LYUDMILA"/>
        <s v="VADIM"/>
        <s v="EVGENIYA"/>
        <s v="MIKHAI"/>
        <s v="SVETLANA "/>
        <s v="ИРИНА "/>
        <s v="Владими"/>
        <s v="Soletskova"/>
        <s v="Mishutina"/>
        <s v="Kinzyabaeva"/>
        <s v="VASILEVA"/>
        <s v="Fedorova"/>
        <s v="Илона"/>
        <s v="Захар"/>
        <s v="Раиса"/>
        <s v="Вячеслав"/>
        <s v="Таптаренко"/>
        <s v="Юра"/>
        <s v="Вика"/>
        <s v="Mikhail "/>
        <s v="Darya "/>
        <s v="predko"/>
        <s v="ANNA"/>
        <s v="IVAN"/>
        <s v="Yuriy"/>
        <s v="kseniya"/>
        <s v="OLEG "/>
        <s v="vera"/>
        <s v="GrigoriY "/>
        <s v="Vasiliy "/>
        <s v=" a"/>
        <s v="OLGA "/>
        <s v="Irina"/>
        <s v="Maxim"/>
      </sharedItems>
    </cacheField>
    <cacheField name="Отчество" numFmtId="0">
      <sharedItems containsBlank="1" count="55">
        <s v="АЛЕКСАНДРОВНА"/>
        <m/>
        <s v="Леонидович"/>
        <s v="БОРИСОВНА"/>
        <s v="СЕРГЕЕВНА"/>
        <s v="ВАЛЕНТИНОВНА"/>
        <s v="Николаевна"/>
        <s v="ВИКТОРОВИЧ"/>
        <s v="ВАСИЛЬЕВНА"/>
        <s v="ВИКТОРОВНА"/>
        <s v="ВАЛЕРЬЕВНА"/>
        <s v="СЕРГЕЕВИЧ"/>
        <s v="КОНСТАНТИНОВНА"/>
        <s v="ИГОРЕВИЧ"/>
        <s v="ОЛЕГОВНА"/>
        <s v="НИКОЛАЕВИЧ"/>
        <s v="ИВАНОВНА"/>
        <s v="АНАТОЛЬЕВНА"/>
        <s v="ВЛАДИМИРОВИЧ"/>
        <s v="МИХАЙЛОВНА"/>
        <s v="ВАЛЕРИЕВИЧ"/>
        <s v="Вячеславович"/>
        <s v="Мирославович"/>
        <s v="ИЛЬДАРОВНА"/>
        <s v="ЛЕОНИДОВНА"/>
        <s v="АНАТОЛЬЕВИЧ"/>
        <s v="ОЛЕГОВИЧ"/>
        <s v="АЛЕКСАНДРОВИЧ"/>
        <s v="ГРИГОРЬЕВИЧ"/>
        <s v="АЛЕКСЕЕВНА"/>
        <s v="ЕВГЕНЬЕВНА"/>
        <s v="Игоревна"/>
        <s v="Владимировна"/>
        <s v="ТИМОФЕЕВИЧ"/>
        <s v="ВИТАЛЬЕВНА"/>
        <s v="ДЖАМИЛЬЕВНА"/>
        <s v="Андреевич"/>
        <s v="Руслановна"/>
        <s v="Юрьевна"/>
        <s v="Вячеславовна"/>
        <s v="Константинович"/>
        <s v="Васильевич"/>
        <s v="Павловна"/>
        <s v="Альбертович"/>
        <s v="Г."/>
        <s v="Эркинович"/>
        <s v="Дмитриевна"/>
        <s v="Петрович"/>
        <s v="Романовна"/>
        <s v="МЕЙЕР"/>
        <s v="ЭДУАРДОВНА"/>
        <s v="Владирович"/>
        <s v="А"/>
        <s v="maksimovna"/>
        <s v="АЛЕКСЕЕВА"/>
      </sharedItems>
    </cacheField>
    <cacheField name="Сумма" numFmtId="165">
      <sharedItems containsString="0" containsBlank="1" containsNumber="1" minValue="0.01" maxValue="2380191.2000000002" count="255">
        <n v="5000"/>
        <n v="23175"/>
        <n v="80016.2"/>
        <n v="19808.8"/>
        <n v="2380191.2000000002"/>
        <n v="120"/>
        <n v="200"/>
        <n v="300"/>
        <n v="500"/>
        <n v="1000"/>
        <n v="84000"/>
        <n v="916000"/>
        <n v="4700"/>
        <n v="292.5"/>
        <n v="12390"/>
        <n v="152660"/>
        <n v="400"/>
        <n v="98"/>
        <n v="15000"/>
        <n v="386"/>
        <n v="8000"/>
        <n v="17270.28"/>
        <n v="2000"/>
        <n v="600"/>
        <n v="3163.2200000000003"/>
        <n v="6836.78"/>
        <n v="100"/>
        <n v="150"/>
        <n v="104150"/>
        <n v="25850"/>
        <n v="604.74"/>
        <n v="50"/>
        <n v="74125.259999999995"/>
        <n v="9424.74"/>
        <n v="7407.5"/>
        <n v="4082.1"/>
        <n v="20"/>
        <n v="10"/>
        <n v="4480.3999999999996"/>
        <n v="17595.46"/>
        <n v="30000"/>
        <n v="20000"/>
        <n v="10000"/>
        <n v="1"/>
        <n v="1100000"/>
        <n v="51317.11"/>
        <n v="250"/>
        <n v="5165.43"/>
        <n v="834.57"/>
        <n v="3500"/>
        <n v="4000"/>
        <n v="1500"/>
        <n v="124965.43"/>
        <n v="44500"/>
        <n v="30534.570000000007"/>
        <n v="80"/>
        <n v="18"/>
        <n v="16000"/>
        <n v="6290.88"/>
        <n v="4320"/>
        <n v="93.45"/>
        <n v="906.55"/>
        <n v="7615"/>
        <n v="669"/>
        <m/>
        <n v="7000"/>
        <n v="19"/>
        <n v="4450"/>
        <n v="550"/>
        <n v="3000"/>
        <n v="9198.4000000000015"/>
        <n v="1333.55"/>
        <n v="6000"/>
        <n v="25"/>
        <n v="130"/>
        <n v="6620"/>
        <n v="29"/>
        <n v="26100"/>
        <n v="180"/>
        <n v="40"/>
        <n v="0.26"/>
        <n v="30"/>
        <n v="700"/>
        <n v="114"/>
        <n v="888"/>
        <n v="5"/>
        <n v="3"/>
        <n v="70"/>
        <n v="1590"/>
        <n v="1600"/>
        <n v="900"/>
        <n v="490"/>
        <n v="0.46"/>
        <n v="50.39"/>
        <n v="11"/>
        <n v="5800"/>
        <n v="350"/>
        <n v="195"/>
        <n v="3425"/>
        <n v="50000"/>
        <n v="198"/>
        <n v="22857.279999999999"/>
        <n v="200.14"/>
        <n v="1000.71"/>
        <n v="50.03"/>
        <n v="300.22000000000003"/>
        <n v="26"/>
        <n v="25.02"/>
        <n v="212749"/>
        <n v="35406"/>
        <n v="15182"/>
        <n v="11195"/>
        <n v="8005"/>
        <n v="8380.31"/>
        <n v="2600"/>
        <n v="2723"/>
        <n v="5250"/>
        <n v="8270"/>
        <n v="38079"/>
        <n v="20250"/>
        <n v="3600"/>
        <n v="2635"/>
        <n v="10225"/>
        <n v="50135"/>
        <n v="10708"/>
        <n v="3900"/>
        <n v="13718"/>
        <n v="18307"/>
        <n v="9369"/>
        <n v="5495"/>
        <n v="5400"/>
        <n v="0.2"/>
        <n v="4999.8"/>
        <n v="824"/>
        <n v="1725"/>
        <n v="1300000"/>
        <n v="21300"/>
        <n v="300.07"/>
        <n v="200000"/>
        <n v="360.24"/>
        <n v="122000"/>
        <n v="0.65"/>
        <n v="0.18"/>
        <n v="0.23"/>
        <n v="0.19"/>
        <n v="0.6"/>
        <n v="2664"/>
        <n v="0.03"/>
        <n v="0.08"/>
        <n v="0.15"/>
        <n v="0.16"/>
        <n v="0.28999999999999998"/>
        <n v="0.5"/>
        <n v="0.61"/>
        <n v="0.66"/>
        <n v="0.78"/>
        <n v="0.88"/>
        <n v="1.1299999999999999"/>
        <n v="1.23"/>
        <n v="1.4"/>
        <n v="2.98"/>
        <n v="0.39"/>
        <n v="0.3"/>
        <n v="0.4"/>
        <n v="0.85"/>
        <n v="8"/>
        <n v="0.1"/>
        <n v="0.32"/>
        <n v="0.33"/>
        <n v="0.38"/>
        <n v="0.42"/>
        <n v="0.68"/>
        <n v="0.71"/>
        <n v="0.75"/>
        <n v="0.41"/>
        <n v="0.01"/>
        <n v="0.34"/>
        <n v="0.99"/>
        <n v="0.36"/>
        <n v="0.44"/>
        <n v="0.52"/>
        <n v="0.56000000000000005"/>
        <n v="1.1499999999999999"/>
        <n v="425.31"/>
        <n v="1.01"/>
        <n v="0.37"/>
        <n v="1001"/>
        <n v="0.86"/>
        <n v="1.27"/>
        <n v="28843.48"/>
        <n v="1.1599999999999999"/>
        <n v="2"/>
        <n v="2.5099999999999998"/>
        <n v="0.05"/>
        <n v="0.35"/>
        <n v="0.54"/>
        <n v="0.67"/>
        <n v="1.48"/>
        <n v="0.84"/>
        <n v="0.93"/>
        <n v="0.97"/>
        <n v="2.39"/>
        <n v="5.13"/>
        <n v="0.06"/>
        <n v="0.17"/>
        <n v="0.45"/>
        <n v="0.55000000000000004"/>
        <n v="0.76"/>
        <n v="1.32"/>
        <n v="2.64"/>
        <n v="2.46"/>
        <n v="6.22"/>
        <n v="0.7"/>
        <n v="0.02"/>
        <n v="0.47"/>
        <n v="0.49"/>
        <n v="1.42"/>
        <n v="1.55"/>
        <n v="1.59"/>
        <n v="2.6"/>
        <n v="75605.75"/>
        <n v="0.13"/>
        <n v="0.24"/>
        <n v="140"/>
        <n v="15"/>
        <n v="100.07"/>
        <n v="1.66"/>
        <n v="4.84"/>
        <n v="17.739999999999998"/>
        <n v="0.96"/>
        <n v="6.41"/>
        <n v="1325.24"/>
        <n v="3.96"/>
        <n v="22150"/>
        <n v="310"/>
        <n v="44400"/>
        <n v="81936.19"/>
        <n v="118063.81"/>
        <n v="390"/>
        <n v="800"/>
        <n v="100000"/>
        <n v="825"/>
        <n v="32395.19"/>
        <n v="17604.810000000001"/>
        <n v="1528940"/>
        <n v="280"/>
        <n v="14386.06"/>
        <n v="1613.9400000000005"/>
        <n v="81625.070000000007"/>
        <n v="25888.06"/>
        <n v="24111.94"/>
        <n v="2500"/>
        <n v="220"/>
        <n v="24111" u="1"/>
        <n v="25889" u="1"/>
      </sharedItems>
    </cacheField>
    <cacheField name="Назначение платежа" numFmtId="0">
      <sharedItems containsBlank="1" count="28">
        <s v="Полина Трубицына 2 сбор"/>
        <s v="Резерв экстренной помощи"/>
        <s v="Ксения Шутова"/>
        <s v="Маша Узлова"/>
        <s v="Василиса Запольская"/>
        <s v="Миша Михайлов"/>
        <s v="Люба Чулкова"/>
        <s v="Владислав Хохленко 3 сбор"/>
        <s v="Николь Леонтьева 2 сбор"/>
        <s v="Вера Гулецкая"/>
        <s v="Арман Бабаян"/>
        <s v="Проект &quot;Цветы жизни 2016&quot;"/>
        <s v="Максим Мелкозеров"/>
        <s v="Даша Ленькова"/>
        <s v="Катя Грошева"/>
        <m/>
        <s v="Даша Жданова"/>
        <s v="Анфиса Цапайте"/>
        <s v="Вадим и Максим Мелкозеров"/>
        <s v="Андрей Гончарик"/>
        <s v="Стефан Ренер"/>
        <s v="Дмитрий Шевчук"/>
        <s v="София Кондратьева"/>
        <s v="Тимофей Садков"/>
        <s v="Богдан Сохибов"/>
        <s v="Аким Бех"/>
        <s v="Ксения Комарова"/>
        <s v="Анастасия Миллер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Финагина Елена" refreshedDate="42761.04019097222" createdVersion="1" refreshedVersion="4" recordCount="73">
  <cacheSource type="worksheet">
    <worksheetSource ref="A5:F78" sheet="Данные Проценты_2016"/>
  </cacheSource>
  <cacheFields count="6">
    <cacheField name="Дата" numFmtId="0">
      <sharedItems containsNonDate="0" containsDate="1" containsString="0" containsBlank="1" minDate="2014-01-29T00:00:00" maxDate="2016-11-26T00:00:00" count="70">
        <d v="2016-01-11T00:00:00"/>
        <d v="2016-01-14T00:00:00"/>
        <d v="2016-01-27T00:00:00"/>
        <d v="2016-02-01T00:00:00"/>
        <d v="2016-02-08T00:00:00"/>
        <d v="2016-02-25T00:00:00"/>
        <d v="2016-02-29T00:00:00"/>
        <d v="2016-03-03T00:00:00"/>
        <d v="2016-03-10T00:00:00"/>
        <d v="2016-03-22T00:00:00"/>
        <d v="2016-03-24T00:00:00"/>
        <d v="2016-03-31T00:00:00"/>
        <d v="2016-06-01T00:00:00"/>
        <d v="2016-07-01T00:00:00"/>
        <d v="2016-09-01T00:00:00"/>
        <d v="2016-10-03T00:00:00"/>
        <d v="2016-10-17T00:00:00"/>
        <d v="2016-11-01T00:00:00"/>
        <d v="2016-11-25T00:00:00"/>
        <m/>
        <d v="2014-03-31T00:00:00" u="1"/>
        <d v="2015-03-31T00:00:00" u="1"/>
        <d v="2015-06-29T00:00:00" u="1"/>
        <d v="2015-12-21T00:00:00" u="1"/>
        <d v="2014-11-28T00:00:00" u="1"/>
        <d v="2014-08-22T00:00:00" u="1"/>
        <d v="2015-06-01T00:00:00" u="1"/>
        <d v="2014-01-29T00:00:00" u="1"/>
        <d v="2015-05-12T00:00:00" u="1"/>
        <d v="2015-12-01T00:00:00" u="1"/>
        <d v="2015-08-14T00:00:00" u="1"/>
        <d v="2014-10-31T00:00:00" u="1"/>
        <d v="2015-03-30T00:00:00" u="1"/>
        <d v="2015-03-26T00:00:00" u="1"/>
        <d v="2014-09-30T00:00:00" u="1"/>
        <d v="2015-07-01T00:00:00" u="1"/>
        <d v="2015-05-27T00:00:00" u="1"/>
        <d v="2014-08-29T00:00:00" u="1"/>
        <d v="2015-03-02T00:00:00" u="1"/>
        <d v="2014-12-08T00:00:00" u="1"/>
        <d v="2014-04-30T00:00:00" u="1"/>
        <d v="2015-04-30T00:00:00" u="1"/>
        <d v="2014-08-13T00:00:00" u="1"/>
        <d v="2015-07-20T00:00:00" u="1"/>
        <d v="2014-12-31T00:00:00" u="1"/>
        <d v="2015-04-02T00:00:00" u="1"/>
        <d v="2014-02-28T00:00:00" u="1"/>
        <d v="2015-06-15T00:00:00" u="1"/>
        <d v="2014-05-30T00:00:00" u="1"/>
        <d v="2015-08-24T00:00:00" u="1"/>
        <d v="2014-01-31T00:00:00" u="1"/>
        <d v="2015-09-01T00:00:00" u="1"/>
        <d v="2014-07-31T00:00:00" u="1"/>
        <d v="2015-07-31T00:00:00" u="1"/>
        <d v="2015-01-19T00:00:00" u="1"/>
        <d v="2014-08-04T00:00:00" u="1"/>
        <d v="2015-10-21T00:00:00" u="1"/>
        <d v="2015-11-02T00:00:00" u="1"/>
        <d v="2014-06-30T00:00:00" u="1"/>
        <d v="2015-06-30T00:00:00" u="1"/>
        <d v="2016-06-30T00:00:00" u="1"/>
        <d v="2014-10-13T00:00:00" u="1"/>
        <d v="2015-10-01T00:00:00" u="1"/>
        <d v="2015-02-27T00:00:00" u="1"/>
        <d v="2015-05-29T00:00:00" u="1"/>
        <d v="2015-11-25T00:00:00" u="1"/>
        <d v="2015-01-30T00:00:00" u="1"/>
        <d v="2015-07-30T00:00:00" u="1"/>
        <d v="2015-05-05T00:00:00" u="1"/>
        <d v="2015-11-09T00:00:00" u="1"/>
      </sharedItems>
    </cacheField>
    <cacheField name="Фамилия / Наименование компании" numFmtId="0">
      <sharedItems containsBlank="1" count="71">
        <s v="Выплата учтенных процентов по депозитному договору N 'К8626/1958-14/012_5'"/>
        <s v="Перечислены проценты по договору   за период с 26.12.2015 г. по 14.01.2016 г."/>
        <s v="Перечислены проценты за период с 14.01.2016 г. по 27.01.2016 г"/>
        <s v="Уплачены проценты за период 05.12.2015 по 03.01.2016 по Договору банк. счета "/>
        <s v="Перечислены проценты по за период с 23.01.2016 г. по 08.02.2016 г."/>
        <s v="Перечислены проценты по за период с 12.02.2016 г. по 25.02.2016 г. "/>
        <s v="Уплачены проценты за период 23.01.2016 по 21.02.2016 по Договору банк. счета "/>
        <s v="Перечислены проценты по за период с 03.02.2016 г. по 04.03.2016 г. "/>
        <s v="Перечислены проценты по за период с 27.02.2016 г. по 11.03.2016 г. "/>
        <s v="Перечислены проценты по за период с 10.03.2016 г. по 23.03.2016 г. "/>
        <s v="Перечислены проценты по за период с 12.03.2016 г. по 25.03.2016 г. "/>
        <s v="Перечислены проценты по за период с 27.02.2016 г. по 28.03.2016 г. "/>
        <s v="Уплачены проценты за период 29.03.2016 по 16.05.2016"/>
        <s v="Уплачены проценты за период 28.05.2016 по 27.06.2016"/>
        <s v="Уплачены проценты за период 20.07.2016 по 19.08.2016 "/>
        <s v="Уплачены проценты за период 26.08.2016 по 26.09.2016"/>
        <s v="Перечислены проценты за период с 17.09.2016 г. по 17.10.2016 г"/>
        <s v="Уплачены проценты за период 30.09.2016 по 31.10.2016"/>
        <s v="Уплачены проценты за период 26.10.2016 г. по 25.11.2016 г"/>
        <m/>
        <s v="Выплата процентов ОАО &quot;АЛЬФА-БАНК&quot; по договору №4501216 за период 15.08.2014-31.08.2014" u="1"/>
        <s v="Уплачены проценты по договору  8626/01958/00240.00ПУ от 17.06.2015  за период с 18.06.2015 г. по 20.07.2015 г." u="1"/>
        <s v="Перечислены проценты  за период с 05.12.2015 г. по 21.12.2015 г" u="1"/>
        <s v="Перечислены проценты  по договору  Н8626/1958-14/012_6 от 26.12.2014  за период с 27.12.2014 г. по 30.03.2015 г." u="1"/>
        <s v="Перечислены проценты  по договору  Н8626/1958-14/012_7 от 27.01.2015  за период с 28.01.2015 г. по 27.02.2015 г." u="1"/>
        <s v="поступление от размещения средств ВТБ" u="1"/>
        <s v="поступления от размещения средств ВТБ" u="1"/>
        <s v="поступление от размещения средств ВТБ за период 01.11.2014-30.11.2014" u="1"/>
        <s v="Уплачены проценты за период с  за период 15.05.2015 по 14.06.2015 " u="1"/>
        <s v="поступление от размещения средств ВТБ за период 01.03.2015-26.03.2015" u="1"/>
        <s v="Уплачены проценты за период с 02.06.2015 г. по 15.06.2015 г." u="1"/>
        <s v="Выплата процентов ОАО &quot;АЛЬФА-БАНК&quot; по договору №4501216 за период 01.01.2015-31.01.2015" u="1"/>
        <s v="Уплачены проценты за период 28.01.2015 по 27.02.2015 по  по сделке № 8626/01958/00166 от 27.01.2015" u="1"/>
        <s v="Платеж по Заявлению о присоединении №1 от 13.08.2014 г. Единая касса" u="1"/>
        <s v="Выплата учтенных процентов по депозитному договору N 'К8626/1958-14/012_1'" u="1"/>
        <s v="Выплата процентов ОАО &quot;АЛЬФА-БАНК&quot; по договору №4501216 за период 01.04.2015-30.04.2015" u="1"/>
        <s v="поступление от размещения средств ВТБ за период 01.01.2015-31.01.2015" u="1"/>
        <s v="поступление от размещения средств ВТБ за период 01.10.2014-31.10.2014" u="1"/>
        <s v="поступление от размещения средств ВТБ за период 01.12.2014-31.12.2014" u="1"/>
        <s v="Выплата процентов ОАО &quot;АЛЬФА-БАНК&quot; по договору №4501216 за период 01.12.2014-31.12.2014" u="1"/>
        <s v="Выплата учтенных процентов по депозитному договору N 'К8626/1958-14/012_4'" u="1"/>
        <s v="Перечислены проценты  по договору  КД8626/01958-15/1371с от 02.03.2015  за период с 03.03.2015 г. по 02.04.2015 г." u="1"/>
        <s v="поступление от размещения средств ВТБ за период 01.02.2015-28.02.2015" u="1"/>
        <s v="Уплачены проценты за период 10.04.2015 по 14.05.2015 по по сделке № 8626/01958/01035сПУ от 09.04.2015" u="1"/>
        <s v="поступление от размещения средств ВТБ за период 01.09.2014-30.09.2014" u="1"/>
        <s v="Перечислены проценты за период с 12.11.2015 по 25.11.2015" u="1"/>
        <s v="Перечислены проценты за период 03.03.2015 по 02.04.2015 " u="1"/>
        <s v="Перечислены проценты по договору  8626/01958/00419.00ПУ от 24.07.2015  за период с 25.07.2015 г. по 24.08.2015 г." u="1"/>
        <s v="Выплата процентов ОАО &quot;АЛЬФА-БАНК&quot; по договору №4501216 за период 01.03.2015-31.03.2015" u="1"/>
        <s v="Выплата процентов ОАО &quot;АЛЬФА-БАНК&quot; по договору №4501216 за период 01.07.2015Г. ПО 31.07.2015Г." u="1"/>
        <s v="Перечислены проценты за период с 27.10.2015 по 09.11.2015" u="1"/>
        <s v="Уплачены проценты за период 28.08.2015 по 10.09.2015" u="1"/>
        <s v="Выплата учтенных процентов по депозитному договору N 'К8626/1958-14/012_2'" u="1"/>
        <s v="Выплата процентов ОАО &quot;АЛЬФА-БАНК&quot; по договору №4501216 за период 01.08.2015Г. ПО 14.08.2015Г." u="1"/>
        <s v="Перечислены проценты за период с 08.10.2015 по 21.10.2015" u="1"/>
        <s v="Выплата процентов ОАО &quot;АЛЬФА-БАНК&quot; по договору №4501216 за период 01.11.2014-30.11.2014" u="1"/>
        <s v="Выплата процентов ОАО &quot;АЛЬФА-БАНК&quot; по договору №4501216 за период 01.06.2015-30.06.2015" u="1"/>
        <s v="Выплата процентов, депозитный договор №37-13 Европейский" u="1"/>
        <s v="Выплата процентов, депозитный договор №38-13 Европейский" u="1"/>
        <s v="Выплата процентов, депозитный договор №48-14 Европейский" u="1"/>
        <s v="Уплаачены проценты за период 08.10.2015 по 21.10.2015" u="1"/>
        <s v="Выплата процентов ОАО &quot;АЛЬФА-БАНК&quot; по договору №4501216 за период 01.09.2014-30.09.2014" u="1"/>
        <s v="Уплачены проценты за период 22.10.2015 по 21.11.2015" u="1"/>
        <s v="Уплачены проценты за период 08.10.2015 по 21.10.2015" u="1"/>
        <s v="Выплата процентов ОАО &quot;АЛЬФА-БАНК&quot; по договору №4501216 за период 01.02.2015-28.02.2015" u="1"/>
        <s v="Выплата процентов, депозитный договор №48-14 Европейский  с 01.07.2015 по 31.07.2015. " u="1"/>
        <s v="Выплата процентов ОАО &quot;АЛЬФА-БАНК&quot; по договору №4501216 за период 01.10.2014-31.10.2014" u="1"/>
        <s v="Выплата процентов ОАО &quot;АЛЬФА-БАНК&quot; по договору №4501216 за период 01.05.2015-31.05.2015" u="1"/>
        <s v="Выплата учтенных процентов по депозитному договору N 'К8626/1958-14/012_3'" u="1"/>
        <s v="Перечислены проценты  по договору  КД8626/01958-15/2832с от 09.04.2015  за период с 10.04.2015 г. по 12.05.2015 г. " u="1"/>
        <s v="Уплачены проценты за период 23.07.2015 по 22.08.2015" u="1"/>
      </sharedItems>
    </cacheField>
    <cacheField name="Имя" numFmtId="0">
      <sharedItems containsNonDate="0" containsString="0" containsBlank="1"/>
    </cacheField>
    <cacheField name="Отчество" numFmtId="0">
      <sharedItems containsNonDate="0" containsString="0" containsBlank="1"/>
    </cacheField>
    <cacheField name="Сумма" numFmtId="165">
      <sharedItems containsString="0" containsBlank="1" containsNumber="1" minValue="5694.33" maxValue="193322.4"/>
    </cacheField>
    <cacheField name="Назначение платежа" numFmtId="0">
      <sharedItems containsBlank="1" count="2">
        <s v="Уставная деятельность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Финагина Елена" refreshedDate="42761.040191203705" createdVersion="4" refreshedVersion="4" minRefreshableVersion="3" recordCount="20">
  <cacheSource type="worksheet">
    <worksheetSource ref="A4:G24" sheet="Покупки Добрый Магазин"/>
  </cacheSource>
  <cacheFields count="7">
    <cacheField name="Дата" numFmtId="14">
      <sharedItems containsNonDate="0" containsDate="1" containsString="0" containsBlank="1" minDate="2016-08-04T00:00:00" maxDate="2016-08-05T00:00:00" count="2">
        <d v="2016-08-04T00:00:00"/>
        <m/>
      </sharedItems>
    </cacheField>
    <cacheField name="Фамилия / Наименование компании" numFmtId="166">
      <sharedItems containsBlank="1" count="2">
        <s v="Финагина"/>
        <m/>
      </sharedItems>
    </cacheField>
    <cacheField name="Имя" numFmtId="0">
      <sharedItems containsBlank="1"/>
    </cacheField>
    <cacheField name="Отчество" numFmtId="0">
      <sharedItems containsBlank="1"/>
    </cacheField>
    <cacheField name="Сумма" numFmtId="165">
      <sharedItems containsString="0" containsBlank="1" containsNumber="1" containsInteger="1" minValue="350" maxValue="350"/>
    </cacheField>
    <cacheField name="Товар" numFmtId="165">
      <sharedItems containsBlank="1" count="2">
        <s v="Сувенир Кружка"/>
        <m/>
      </sharedItems>
    </cacheField>
    <cacheField name="Назначение платежа" numFmtId="0">
      <sharedItems count="2">
        <s v="Катя Грошева"/>
        <s v="Уставная деятельность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9">
  <r>
    <x v="0"/>
    <x v="0"/>
    <x v="0"/>
    <x v="0"/>
    <x v="0"/>
    <x v="0"/>
  </r>
  <r>
    <x v="1"/>
    <x v="1"/>
    <x v="1"/>
    <x v="1"/>
    <x v="1"/>
    <x v="0"/>
  </r>
  <r>
    <x v="2"/>
    <x v="2"/>
    <x v="1"/>
    <x v="1"/>
    <x v="2"/>
    <x v="0"/>
  </r>
  <r>
    <x v="2"/>
    <x v="3"/>
    <x v="2"/>
    <x v="2"/>
    <x v="3"/>
    <x v="0"/>
  </r>
  <r>
    <x v="2"/>
    <x v="3"/>
    <x v="2"/>
    <x v="2"/>
    <x v="4"/>
    <x v="1"/>
  </r>
  <r>
    <x v="3"/>
    <x v="4"/>
    <x v="3"/>
    <x v="3"/>
    <x v="5"/>
    <x v="2"/>
  </r>
  <r>
    <x v="3"/>
    <x v="5"/>
    <x v="4"/>
    <x v="4"/>
    <x v="6"/>
    <x v="2"/>
  </r>
  <r>
    <x v="3"/>
    <x v="6"/>
    <x v="5"/>
    <x v="5"/>
    <x v="7"/>
    <x v="2"/>
  </r>
  <r>
    <x v="3"/>
    <x v="7"/>
    <x v="6"/>
    <x v="6"/>
    <x v="8"/>
    <x v="2"/>
  </r>
  <r>
    <x v="4"/>
    <x v="8"/>
    <x v="7"/>
    <x v="7"/>
    <x v="8"/>
    <x v="2"/>
  </r>
  <r>
    <x v="4"/>
    <x v="9"/>
    <x v="8"/>
    <x v="8"/>
    <x v="9"/>
    <x v="2"/>
  </r>
  <r>
    <x v="5"/>
    <x v="10"/>
    <x v="1"/>
    <x v="1"/>
    <x v="10"/>
    <x v="3"/>
  </r>
  <r>
    <x v="5"/>
    <x v="10"/>
    <x v="1"/>
    <x v="1"/>
    <x v="11"/>
    <x v="1"/>
  </r>
  <r>
    <x v="5"/>
    <x v="11"/>
    <x v="9"/>
    <x v="9"/>
    <x v="12"/>
    <x v="4"/>
  </r>
  <r>
    <x v="5"/>
    <x v="12"/>
    <x v="10"/>
    <x v="10"/>
    <x v="8"/>
    <x v="2"/>
  </r>
  <r>
    <x v="5"/>
    <x v="13"/>
    <x v="1"/>
    <x v="1"/>
    <x v="13"/>
    <x v="5"/>
  </r>
  <r>
    <x v="6"/>
    <x v="14"/>
    <x v="1"/>
    <x v="1"/>
    <x v="14"/>
    <x v="5"/>
  </r>
  <r>
    <x v="6"/>
    <x v="15"/>
    <x v="1"/>
    <x v="1"/>
    <x v="15"/>
    <x v="6"/>
  </r>
  <r>
    <x v="6"/>
    <x v="16"/>
    <x v="11"/>
    <x v="11"/>
    <x v="6"/>
    <x v="5"/>
  </r>
  <r>
    <x v="6"/>
    <x v="17"/>
    <x v="12"/>
    <x v="12"/>
    <x v="16"/>
    <x v="4"/>
  </r>
  <r>
    <x v="6"/>
    <x v="18"/>
    <x v="13"/>
    <x v="13"/>
    <x v="7"/>
    <x v="5"/>
  </r>
  <r>
    <x v="6"/>
    <x v="19"/>
    <x v="14"/>
    <x v="7"/>
    <x v="17"/>
    <x v="5"/>
  </r>
  <r>
    <x v="6"/>
    <x v="20"/>
    <x v="15"/>
    <x v="14"/>
    <x v="7"/>
    <x v="5"/>
  </r>
  <r>
    <x v="6"/>
    <x v="21"/>
    <x v="1"/>
    <x v="1"/>
    <x v="18"/>
    <x v="4"/>
  </r>
  <r>
    <x v="7"/>
    <x v="22"/>
    <x v="16"/>
    <x v="6"/>
    <x v="8"/>
    <x v="5"/>
  </r>
  <r>
    <x v="7"/>
    <x v="23"/>
    <x v="17"/>
    <x v="15"/>
    <x v="19"/>
    <x v="5"/>
  </r>
  <r>
    <x v="7"/>
    <x v="24"/>
    <x v="18"/>
    <x v="16"/>
    <x v="9"/>
    <x v="5"/>
  </r>
  <r>
    <x v="7"/>
    <x v="25"/>
    <x v="5"/>
    <x v="17"/>
    <x v="9"/>
    <x v="5"/>
  </r>
  <r>
    <x v="7"/>
    <x v="26"/>
    <x v="19"/>
    <x v="15"/>
    <x v="20"/>
    <x v="5"/>
  </r>
  <r>
    <x v="7"/>
    <x v="27"/>
    <x v="9"/>
    <x v="17"/>
    <x v="6"/>
    <x v="5"/>
  </r>
  <r>
    <x v="8"/>
    <x v="28"/>
    <x v="1"/>
    <x v="1"/>
    <x v="21"/>
    <x v="5"/>
  </r>
  <r>
    <x v="9"/>
    <x v="29"/>
    <x v="20"/>
    <x v="15"/>
    <x v="22"/>
    <x v="5"/>
  </r>
  <r>
    <x v="9"/>
    <x v="30"/>
    <x v="21"/>
    <x v="18"/>
    <x v="23"/>
    <x v="5"/>
  </r>
  <r>
    <x v="9"/>
    <x v="31"/>
    <x v="22"/>
    <x v="19"/>
    <x v="7"/>
    <x v="5"/>
  </r>
  <r>
    <x v="9"/>
    <x v="32"/>
    <x v="23"/>
    <x v="18"/>
    <x v="22"/>
    <x v="5"/>
  </r>
  <r>
    <x v="9"/>
    <x v="33"/>
    <x v="1"/>
    <x v="1"/>
    <x v="24"/>
    <x v="5"/>
  </r>
  <r>
    <x v="9"/>
    <x v="33"/>
    <x v="1"/>
    <x v="1"/>
    <x v="25"/>
    <x v="1"/>
  </r>
  <r>
    <x v="9"/>
    <x v="34"/>
    <x v="24"/>
    <x v="20"/>
    <x v="8"/>
    <x v="4"/>
  </r>
  <r>
    <x v="9"/>
    <x v="35"/>
    <x v="20"/>
    <x v="21"/>
    <x v="26"/>
    <x v="4"/>
  </r>
  <r>
    <x v="10"/>
    <x v="36"/>
    <x v="25"/>
    <x v="18"/>
    <x v="27"/>
    <x v="4"/>
  </r>
  <r>
    <x v="10"/>
    <x v="37"/>
    <x v="1"/>
    <x v="1"/>
    <x v="28"/>
    <x v="4"/>
  </r>
  <r>
    <x v="10"/>
    <x v="37"/>
    <x v="1"/>
    <x v="1"/>
    <x v="29"/>
    <x v="1"/>
  </r>
  <r>
    <x v="10"/>
    <x v="38"/>
    <x v="26"/>
    <x v="22"/>
    <x v="6"/>
    <x v="2"/>
  </r>
  <r>
    <x v="10"/>
    <x v="39"/>
    <x v="4"/>
    <x v="16"/>
    <x v="9"/>
    <x v="2"/>
  </r>
  <r>
    <x v="10"/>
    <x v="40"/>
    <x v="27"/>
    <x v="23"/>
    <x v="27"/>
    <x v="2"/>
  </r>
  <r>
    <x v="10"/>
    <x v="41"/>
    <x v="8"/>
    <x v="24"/>
    <x v="23"/>
    <x v="2"/>
  </r>
  <r>
    <x v="10"/>
    <x v="42"/>
    <x v="28"/>
    <x v="25"/>
    <x v="0"/>
    <x v="2"/>
  </r>
  <r>
    <x v="10"/>
    <x v="43"/>
    <x v="10"/>
    <x v="4"/>
    <x v="6"/>
    <x v="2"/>
  </r>
  <r>
    <x v="10"/>
    <x v="44"/>
    <x v="29"/>
    <x v="18"/>
    <x v="8"/>
    <x v="2"/>
  </r>
  <r>
    <x v="10"/>
    <x v="45"/>
    <x v="29"/>
    <x v="26"/>
    <x v="9"/>
    <x v="2"/>
  </r>
  <r>
    <x v="10"/>
    <x v="46"/>
    <x v="11"/>
    <x v="27"/>
    <x v="26"/>
    <x v="2"/>
  </r>
  <r>
    <x v="10"/>
    <x v="47"/>
    <x v="30"/>
    <x v="11"/>
    <x v="30"/>
    <x v="2"/>
  </r>
  <r>
    <x v="10"/>
    <x v="48"/>
    <x v="27"/>
    <x v="4"/>
    <x v="27"/>
    <x v="2"/>
  </r>
  <r>
    <x v="10"/>
    <x v="49"/>
    <x v="31"/>
    <x v="28"/>
    <x v="8"/>
    <x v="2"/>
  </r>
  <r>
    <x v="10"/>
    <x v="50"/>
    <x v="10"/>
    <x v="29"/>
    <x v="6"/>
    <x v="2"/>
  </r>
  <r>
    <x v="10"/>
    <x v="51"/>
    <x v="32"/>
    <x v="9"/>
    <x v="8"/>
    <x v="2"/>
  </r>
  <r>
    <x v="10"/>
    <x v="52"/>
    <x v="33"/>
    <x v="30"/>
    <x v="9"/>
    <x v="2"/>
  </r>
  <r>
    <x v="10"/>
    <x v="51"/>
    <x v="32"/>
    <x v="9"/>
    <x v="8"/>
    <x v="2"/>
  </r>
  <r>
    <x v="10"/>
    <x v="53"/>
    <x v="34"/>
    <x v="0"/>
    <x v="8"/>
    <x v="2"/>
  </r>
  <r>
    <x v="11"/>
    <x v="54"/>
    <x v="10"/>
    <x v="31"/>
    <x v="31"/>
    <x v="2"/>
  </r>
  <r>
    <x v="12"/>
    <x v="55"/>
    <x v="1"/>
    <x v="1"/>
    <x v="32"/>
    <x v="2"/>
  </r>
  <r>
    <x v="12"/>
    <x v="55"/>
    <x v="1"/>
    <x v="1"/>
    <x v="33"/>
    <x v="1"/>
  </r>
  <r>
    <x v="13"/>
    <x v="56"/>
    <x v="1"/>
    <x v="1"/>
    <x v="34"/>
    <x v="7"/>
  </r>
  <r>
    <x v="13"/>
    <x v="57"/>
    <x v="1"/>
    <x v="1"/>
    <x v="35"/>
    <x v="7"/>
  </r>
  <r>
    <x v="14"/>
    <x v="58"/>
    <x v="1"/>
    <x v="1"/>
    <x v="36"/>
    <x v="7"/>
  </r>
  <r>
    <x v="15"/>
    <x v="58"/>
    <x v="1"/>
    <x v="1"/>
    <x v="37"/>
    <x v="7"/>
  </r>
  <r>
    <x v="16"/>
    <x v="59"/>
    <x v="1"/>
    <x v="1"/>
    <x v="38"/>
    <x v="7"/>
  </r>
  <r>
    <x v="16"/>
    <x v="59"/>
    <x v="1"/>
    <x v="1"/>
    <x v="39"/>
    <x v="8"/>
  </r>
  <r>
    <x v="17"/>
    <x v="60"/>
    <x v="1"/>
    <x v="1"/>
    <x v="8"/>
    <x v="9"/>
  </r>
  <r>
    <x v="17"/>
    <x v="60"/>
    <x v="1"/>
    <x v="1"/>
    <x v="8"/>
    <x v="10"/>
  </r>
  <r>
    <x v="17"/>
    <x v="60"/>
    <x v="1"/>
    <x v="1"/>
    <x v="8"/>
    <x v="8"/>
  </r>
  <r>
    <x v="17"/>
    <x v="61"/>
    <x v="1"/>
    <x v="1"/>
    <x v="8"/>
    <x v="9"/>
  </r>
  <r>
    <x v="17"/>
    <x v="62"/>
    <x v="1"/>
    <x v="1"/>
    <x v="9"/>
    <x v="9"/>
  </r>
  <r>
    <x v="17"/>
    <x v="63"/>
    <x v="1"/>
    <x v="1"/>
    <x v="7"/>
    <x v="9"/>
  </r>
  <r>
    <x v="18"/>
    <x v="64"/>
    <x v="1"/>
    <x v="1"/>
    <x v="8"/>
    <x v="9"/>
  </r>
  <r>
    <x v="18"/>
    <x v="65"/>
    <x v="1"/>
    <x v="1"/>
    <x v="7"/>
    <x v="9"/>
  </r>
  <r>
    <x v="18"/>
    <x v="66"/>
    <x v="1"/>
    <x v="1"/>
    <x v="22"/>
    <x v="8"/>
  </r>
  <r>
    <x v="18"/>
    <x v="67"/>
    <x v="1"/>
    <x v="1"/>
    <x v="9"/>
    <x v="9"/>
  </r>
  <r>
    <x v="18"/>
    <x v="68"/>
    <x v="1"/>
    <x v="1"/>
    <x v="40"/>
    <x v="9"/>
  </r>
  <r>
    <x v="18"/>
    <x v="69"/>
    <x v="1"/>
    <x v="1"/>
    <x v="0"/>
    <x v="9"/>
  </r>
  <r>
    <x v="18"/>
    <x v="70"/>
    <x v="1"/>
    <x v="1"/>
    <x v="9"/>
    <x v="9"/>
  </r>
  <r>
    <x v="18"/>
    <x v="71"/>
    <x v="1"/>
    <x v="1"/>
    <x v="8"/>
    <x v="9"/>
  </r>
  <r>
    <x v="18"/>
    <x v="72"/>
    <x v="35"/>
    <x v="0"/>
    <x v="7"/>
    <x v="9"/>
  </r>
  <r>
    <x v="18"/>
    <x v="73"/>
    <x v="35"/>
    <x v="1"/>
    <x v="6"/>
    <x v="9"/>
  </r>
  <r>
    <x v="18"/>
    <x v="74"/>
    <x v="12"/>
    <x v="32"/>
    <x v="9"/>
    <x v="8"/>
  </r>
  <r>
    <x v="19"/>
    <x v="75"/>
    <x v="1"/>
    <x v="1"/>
    <x v="41"/>
    <x v="9"/>
  </r>
  <r>
    <x v="19"/>
    <x v="76"/>
    <x v="1"/>
    <x v="1"/>
    <x v="8"/>
    <x v="9"/>
  </r>
  <r>
    <x v="20"/>
    <x v="77"/>
    <x v="11"/>
    <x v="33"/>
    <x v="9"/>
    <x v="9"/>
  </r>
  <r>
    <x v="20"/>
    <x v="78"/>
    <x v="36"/>
    <x v="11"/>
    <x v="9"/>
    <x v="9"/>
  </r>
  <r>
    <x v="20"/>
    <x v="79"/>
    <x v="37"/>
    <x v="34"/>
    <x v="26"/>
    <x v="9"/>
  </r>
  <r>
    <x v="20"/>
    <x v="80"/>
    <x v="1"/>
    <x v="1"/>
    <x v="9"/>
    <x v="8"/>
  </r>
  <r>
    <x v="20"/>
    <x v="81"/>
    <x v="1"/>
    <x v="1"/>
    <x v="9"/>
    <x v="9"/>
  </r>
  <r>
    <x v="20"/>
    <x v="82"/>
    <x v="1"/>
    <x v="1"/>
    <x v="42"/>
    <x v="9"/>
  </r>
  <r>
    <x v="21"/>
    <x v="83"/>
    <x v="1"/>
    <x v="1"/>
    <x v="9"/>
    <x v="9"/>
  </r>
  <r>
    <x v="22"/>
    <x v="84"/>
    <x v="1"/>
    <x v="1"/>
    <x v="26"/>
    <x v="9"/>
  </r>
  <r>
    <x v="23"/>
    <x v="85"/>
    <x v="1"/>
    <x v="1"/>
    <x v="8"/>
    <x v="9"/>
  </r>
  <r>
    <x v="23"/>
    <x v="86"/>
    <x v="1"/>
    <x v="1"/>
    <x v="7"/>
    <x v="8"/>
  </r>
  <r>
    <x v="23"/>
    <x v="87"/>
    <x v="38"/>
    <x v="35"/>
    <x v="8"/>
    <x v="8"/>
  </r>
  <r>
    <x v="24"/>
    <x v="88"/>
    <x v="1"/>
    <x v="1"/>
    <x v="6"/>
    <x v="9"/>
  </r>
  <r>
    <x v="25"/>
    <x v="89"/>
    <x v="1"/>
    <x v="1"/>
    <x v="31"/>
    <x v="8"/>
  </r>
  <r>
    <x v="26"/>
    <x v="90"/>
    <x v="1"/>
    <x v="1"/>
    <x v="9"/>
    <x v="8"/>
  </r>
  <r>
    <x v="26"/>
    <x v="90"/>
    <x v="1"/>
    <x v="1"/>
    <x v="9"/>
    <x v="9"/>
  </r>
  <r>
    <x v="27"/>
    <x v="91"/>
    <x v="1"/>
    <x v="1"/>
    <x v="8"/>
    <x v="8"/>
  </r>
  <r>
    <x v="27"/>
    <x v="54"/>
    <x v="10"/>
    <x v="31"/>
    <x v="31"/>
    <x v="8"/>
  </r>
  <r>
    <x v="28"/>
    <x v="92"/>
    <x v="16"/>
    <x v="17"/>
    <x v="43"/>
    <x v="8"/>
  </r>
  <r>
    <x v="28"/>
    <x v="93"/>
    <x v="1"/>
    <x v="1"/>
    <x v="6"/>
    <x v="9"/>
  </r>
  <r>
    <x v="29"/>
    <x v="94"/>
    <x v="39"/>
    <x v="0"/>
    <x v="26"/>
    <x v="8"/>
  </r>
  <r>
    <x v="28"/>
    <x v="95"/>
    <x v="1"/>
    <x v="1"/>
    <x v="26"/>
    <x v="8"/>
  </r>
  <r>
    <x v="29"/>
    <x v="96"/>
    <x v="1"/>
    <x v="1"/>
    <x v="26"/>
    <x v="9"/>
  </r>
  <r>
    <x v="30"/>
    <x v="97"/>
    <x v="1"/>
    <x v="1"/>
    <x v="44"/>
    <x v="11"/>
  </r>
  <r>
    <x v="31"/>
    <x v="98"/>
    <x v="40"/>
    <x v="1"/>
    <x v="9"/>
    <x v="8"/>
  </r>
  <r>
    <x v="32"/>
    <x v="99"/>
    <x v="1"/>
    <x v="1"/>
    <x v="8"/>
    <x v="8"/>
  </r>
  <r>
    <x v="32"/>
    <x v="100"/>
    <x v="1"/>
    <x v="1"/>
    <x v="45"/>
    <x v="8"/>
  </r>
  <r>
    <x v="33"/>
    <x v="101"/>
    <x v="41"/>
    <x v="36"/>
    <x v="5"/>
    <x v="8"/>
  </r>
  <r>
    <x v="33"/>
    <x v="102"/>
    <x v="42"/>
    <x v="1"/>
    <x v="26"/>
    <x v="8"/>
  </r>
  <r>
    <x v="33"/>
    <x v="103"/>
    <x v="25"/>
    <x v="2"/>
    <x v="8"/>
    <x v="8"/>
  </r>
  <r>
    <x v="33"/>
    <x v="104"/>
    <x v="1"/>
    <x v="1"/>
    <x v="8"/>
    <x v="12"/>
  </r>
  <r>
    <x v="33"/>
    <x v="105"/>
    <x v="1"/>
    <x v="1"/>
    <x v="8"/>
    <x v="12"/>
  </r>
  <r>
    <x v="33"/>
    <x v="106"/>
    <x v="1"/>
    <x v="1"/>
    <x v="26"/>
    <x v="12"/>
  </r>
  <r>
    <x v="33"/>
    <x v="106"/>
    <x v="1"/>
    <x v="1"/>
    <x v="26"/>
    <x v="12"/>
  </r>
  <r>
    <x v="33"/>
    <x v="107"/>
    <x v="1"/>
    <x v="1"/>
    <x v="8"/>
    <x v="8"/>
  </r>
  <r>
    <x v="33"/>
    <x v="108"/>
    <x v="1"/>
    <x v="1"/>
    <x v="26"/>
    <x v="12"/>
  </r>
  <r>
    <x v="33"/>
    <x v="109"/>
    <x v="1"/>
    <x v="1"/>
    <x v="6"/>
    <x v="12"/>
  </r>
  <r>
    <x v="33"/>
    <x v="110"/>
    <x v="1"/>
    <x v="1"/>
    <x v="26"/>
    <x v="12"/>
  </r>
  <r>
    <x v="33"/>
    <x v="111"/>
    <x v="1"/>
    <x v="1"/>
    <x v="23"/>
    <x v="12"/>
  </r>
  <r>
    <x v="33"/>
    <x v="112"/>
    <x v="1"/>
    <x v="1"/>
    <x v="0"/>
    <x v="12"/>
  </r>
  <r>
    <x v="33"/>
    <x v="113"/>
    <x v="1"/>
    <x v="1"/>
    <x v="7"/>
    <x v="8"/>
  </r>
  <r>
    <x v="33"/>
    <x v="114"/>
    <x v="1"/>
    <x v="1"/>
    <x v="8"/>
    <x v="8"/>
  </r>
  <r>
    <x v="33"/>
    <x v="61"/>
    <x v="1"/>
    <x v="1"/>
    <x v="8"/>
    <x v="8"/>
  </r>
  <r>
    <x v="33"/>
    <x v="115"/>
    <x v="1"/>
    <x v="1"/>
    <x v="9"/>
    <x v="8"/>
  </r>
  <r>
    <x v="33"/>
    <x v="116"/>
    <x v="1"/>
    <x v="1"/>
    <x v="9"/>
    <x v="8"/>
  </r>
  <r>
    <x v="33"/>
    <x v="117"/>
    <x v="1"/>
    <x v="1"/>
    <x v="6"/>
    <x v="8"/>
  </r>
  <r>
    <x v="33"/>
    <x v="118"/>
    <x v="1"/>
    <x v="1"/>
    <x v="8"/>
    <x v="8"/>
  </r>
  <r>
    <x v="33"/>
    <x v="119"/>
    <x v="1"/>
    <x v="1"/>
    <x v="8"/>
    <x v="8"/>
  </r>
  <r>
    <x v="33"/>
    <x v="120"/>
    <x v="1"/>
    <x v="1"/>
    <x v="6"/>
    <x v="8"/>
  </r>
  <r>
    <x v="33"/>
    <x v="121"/>
    <x v="1"/>
    <x v="1"/>
    <x v="7"/>
    <x v="8"/>
  </r>
  <r>
    <x v="34"/>
    <x v="122"/>
    <x v="1"/>
    <x v="1"/>
    <x v="26"/>
    <x v="8"/>
  </r>
  <r>
    <x v="34"/>
    <x v="122"/>
    <x v="1"/>
    <x v="1"/>
    <x v="26"/>
    <x v="9"/>
  </r>
  <r>
    <x v="34"/>
    <x v="123"/>
    <x v="1"/>
    <x v="1"/>
    <x v="9"/>
    <x v="12"/>
  </r>
  <r>
    <x v="35"/>
    <x v="124"/>
    <x v="43"/>
    <x v="1"/>
    <x v="46"/>
    <x v="8"/>
  </r>
  <r>
    <x v="35"/>
    <x v="125"/>
    <x v="1"/>
    <x v="1"/>
    <x v="27"/>
    <x v="8"/>
  </r>
  <r>
    <x v="36"/>
    <x v="89"/>
    <x v="1"/>
    <x v="1"/>
    <x v="26"/>
    <x v="8"/>
  </r>
  <r>
    <x v="36"/>
    <x v="89"/>
    <x v="1"/>
    <x v="1"/>
    <x v="9"/>
    <x v="8"/>
  </r>
  <r>
    <x v="37"/>
    <x v="126"/>
    <x v="44"/>
    <x v="37"/>
    <x v="22"/>
    <x v="8"/>
  </r>
  <r>
    <x v="37"/>
    <x v="127"/>
    <x v="28"/>
    <x v="7"/>
    <x v="0"/>
    <x v="13"/>
  </r>
  <r>
    <x v="38"/>
    <x v="128"/>
    <x v="29"/>
    <x v="25"/>
    <x v="43"/>
    <x v="8"/>
  </r>
  <r>
    <x v="38"/>
    <x v="87"/>
    <x v="38"/>
    <x v="35"/>
    <x v="8"/>
    <x v="8"/>
  </r>
  <r>
    <x v="39"/>
    <x v="51"/>
    <x v="9"/>
    <x v="9"/>
    <x v="9"/>
    <x v="9"/>
  </r>
  <r>
    <x v="39"/>
    <x v="129"/>
    <x v="1"/>
    <x v="1"/>
    <x v="7"/>
    <x v="14"/>
  </r>
  <r>
    <x v="39"/>
    <x v="130"/>
    <x v="1"/>
    <x v="1"/>
    <x v="47"/>
    <x v="8"/>
  </r>
  <r>
    <x v="39"/>
    <x v="130"/>
    <x v="1"/>
    <x v="1"/>
    <x v="48"/>
    <x v="9"/>
  </r>
  <r>
    <x v="39"/>
    <x v="131"/>
    <x v="1"/>
    <x v="1"/>
    <x v="6"/>
    <x v="14"/>
  </r>
  <r>
    <x v="40"/>
    <x v="132"/>
    <x v="1"/>
    <x v="1"/>
    <x v="26"/>
    <x v="9"/>
  </r>
  <r>
    <x v="41"/>
    <x v="133"/>
    <x v="1"/>
    <x v="1"/>
    <x v="49"/>
    <x v="9"/>
  </r>
  <r>
    <x v="41"/>
    <x v="133"/>
    <x v="1"/>
    <x v="1"/>
    <x v="50"/>
    <x v="9"/>
  </r>
  <r>
    <x v="42"/>
    <x v="74"/>
    <x v="12"/>
    <x v="32"/>
    <x v="9"/>
    <x v="9"/>
  </r>
  <r>
    <x v="42"/>
    <x v="89"/>
    <x v="1"/>
    <x v="1"/>
    <x v="51"/>
    <x v="11"/>
  </r>
  <r>
    <x v="43"/>
    <x v="134"/>
    <x v="1"/>
    <x v="1"/>
    <x v="26"/>
    <x v="9"/>
  </r>
  <r>
    <x v="43"/>
    <x v="135"/>
    <x v="1"/>
    <x v="1"/>
    <x v="26"/>
    <x v="9"/>
  </r>
  <r>
    <x v="44"/>
    <x v="136"/>
    <x v="1"/>
    <x v="1"/>
    <x v="52"/>
    <x v="9"/>
  </r>
  <r>
    <x v="44"/>
    <x v="136"/>
    <x v="1"/>
    <x v="1"/>
    <x v="53"/>
    <x v="10"/>
  </r>
  <r>
    <x v="44"/>
    <x v="136"/>
    <x v="1"/>
    <x v="1"/>
    <x v="54"/>
    <x v="12"/>
  </r>
  <r>
    <x v="44"/>
    <x v="137"/>
    <x v="1"/>
    <x v="1"/>
    <x v="55"/>
    <x v="12"/>
  </r>
  <r>
    <x v="44"/>
    <x v="138"/>
    <x v="1"/>
    <x v="1"/>
    <x v="56"/>
    <x v="12"/>
  </r>
  <r>
    <x v="45"/>
    <x v="78"/>
    <x v="36"/>
    <x v="11"/>
    <x v="8"/>
    <x v="9"/>
  </r>
  <r>
    <x v="45"/>
    <x v="139"/>
    <x v="45"/>
    <x v="1"/>
    <x v="57"/>
    <x v="9"/>
  </r>
  <r>
    <x v="45"/>
    <x v="140"/>
    <x v="1"/>
    <x v="1"/>
    <x v="58"/>
    <x v="12"/>
  </r>
  <r>
    <x v="45"/>
    <x v="141"/>
    <x v="1"/>
    <x v="1"/>
    <x v="27"/>
    <x v="12"/>
  </r>
  <r>
    <x v="45"/>
    <x v="142"/>
    <x v="46"/>
    <x v="38"/>
    <x v="41"/>
    <x v="11"/>
  </r>
  <r>
    <x v="46"/>
    <x v="143"/>
    <x v="1"/>
    <x v="1"/>
    <x v="59"/>
    <x v="12"/>
  </r>
  <r>
    <x v="46"/>
    <x v="144"/>
    <x v="1"/>
    <x v="1"/>
    <x v="60"/>
    <x v="13"/>
  </r>
  <r>
    <x v="46"/>
    <x v="144"/>
    <x v="1"/>
    <x v="1"/>
    <x v="61"/>
    <x v="12"/>
  </r>
  <r>
    <x v="46"/>
    <x v="145"/>
    <x v="1"/>
    <x v="1"/>
    <x v="62"/>
    <x v="13"/>
  </r>
  <r>
    <x v="47"/>
    <x v="146"/>
    <x v="1"/>
    <x v="1"/>
    <x v="26"/>
    <x v="13"/>
  </r>
  <r>
    <x v="48"/>
    <x v="147"/>
    <x v="12"/>
    <x v="17"/>
    <x v="27"/>
    <x v="13"/>
  </r>
  <r>
    <x v="48"/>
    <x v="148"/>
    <x v="1"/>
    <x v="1"/>
    <x v="8"/>
    <x v="13"/>
  </r>
  <r>
    <x v="49"/>
    <x v="89"/>
    <x v="1"/>
    <x v="1"/>
    <x v="26"/>
    <x v="13"/>
  </r>
  <r>
    <x v="49"/>
    <x v="149"/>
    <x v="1"/>
    <x v="1"/>
    <x v="63"/>
    <x v="13"/>
  </r>
  <r>
    <x v="49"/>
    <x v="150"/>
    <x v="1"/>
    <x v="1"/>
    <x v="64"/>
    <x v="15"/>
  </r>
  <r>
    <x v="50"/>
    <x v="151"/>
    <x v="47"/>
    <x v="39"/>
    <x v="31"/>
    <x v="13"/>
  </r>
  <r>
    <x v="51"/>
    <x v="124"/>
    <x v="43"/>
    <x v="1"/>
    <x v="46"/>
    <x v="13"/>
  </r>
  <r>
    <x v="52"/>
    <x v="152"/>
    <x v="44"/>
    <x v="1"/>
    <x v="27"/>
    <x v="13"/>
  </r>
  <r>
    <x v="53"/>
    <x v="134"/>
    <x v="1"/>
    <x v="1"/>
    <x v="26"/>
    <x v="13"/>
  </r>
  <r>
    <x v="54"/>
    <x v="153"/>
    <x v="1"/>
    <x v="1"/>
    <x v="9"/>
    <x v="13"/>
  </r>
  <r>
    <x v="54"/>
    <x v="153"/>
    <x v="1"/>
    <x v="1"/>
    <x v="9"/>
    <x v="16"/>
  </r>
  <r>
    <x v="55"/>
    <x v="154"/>
    <x v="1"/>
    <x v="1"/>
    <x v="0"/>
    <x v="13"/>
  </r>
  <r>
    <x v="56"/>
    <x v="155"/>
    <x v="13"/>
    <x v="40"/>
    <x v="36"/>
    <x v="13"/>
  </r>
  <r>
    <x v="56"/>
    <x v="154"/>
    <x v="1"/>
    <x v="1"/>
    <x v="65"/>
    <x v="13"/>
  </r>
  <r>
    <x v="56"/>
    <x v="156"/>
    <x v="1"/>
    <x v="1"/>
    <x v="66"/>
    <x v="13"/>
  </r>
  <r>
    <x v="57"/>
    <x v="157"/>
    <x v="13"/>
    <x v="15"/>
    <x v="7"/>
    <x v="13"/>
  </r>
  <r>
    <x v="58"/>
    <x v="154"/>
    <x v="1"/>
    <x v="1"/>
    <x v="67"/>
    <x v="12"/>
  </r>
  <r>
    <x v="58"/>
    <x v="154"/>
    <x v="1"/>
    <x v="1"/>
    <x v="68"/>
    <x v="13"/>
  </r>
  <r>
    <x v="59"/>
    <x v="154"/>
    <x v="1"/>
    <x v="1"/>
    <x v="65"/>
    <x v="13"/>
  </r>
  <r>
    <x v="60"/>
    <x v="154"/>
    <x v="1"/>
    <x v="1"/>
    <x v="69"/>
    <x v="13"/>
  </r>
  <r>
    <x v="61"/>
    <x v="154"/>
    <x v="1"/>
    <x v="1"/>
    <x v="0"/>
    <x v="13"/>
  </r>
  <r>
    <x v="61"/>
    <x v="158"/>
    <x v="1"/>
    <x v="1"/>
    <x v="70"/>
    <x v="14"/>
  </r>
  <r>
    <x v="61"/>
    <x v="158"/>
    <x v="1"/>
    <x v="1"/>
    <x v="71"/>
    <x v="13"/>
  </r>
  <r>
    <x v="62"/>
    <x v="159"/>
    <x v="17"/>
    <x v="41"/>
    <x v="22"/>
    <x v="13"/>
  </r>
  <r>
    <x v="62"/>
    <x v="160"/>
    <x v="13"/>
    <x v="1"/>
    <x v="72"/>
    <x v="14"/>
  </r>
  <r>
    <x v="63"/>
    <x v="161"/>
    <x v="48"/>
    <x v="1"/>
    <x v="43"/>
    <x v="11"/>
  </r>
  <r>
    <x v="64"/>
    <x v="162"/>
    <x v="34"/>
    <x v="1"/>
    <x v="7"/>
    <x v="11"/>
  </r>
  <r>
    <x v="64"/>
    <x v="163"/>
    <x v="49"/>
    <x v="32"/>
    <x v="9"/>
    <x v="11"/>
  </r>
  <r>
    <x v="64"/>
    <x v="164"/>
    <x v="50"/>
    <x v="1"/>
    <x v="26"/>
    <x v="11"/>
  </r>
  <r>
    <x v="64"/>
    <x v="165"/>
    <x v="51"/>
    <x v="1"/>
    <x v="7"/>
    <x v="11"/>
  </r>
  <r>
    <x v="64"/>
    <x v="166"/>
    <x v="2"/>
    <x v="1"/>
    <x v="73"/>
    <x v="11"/>
  </r>
  <r>
    <x v="64"/>
    <x v="167"/>
    <x v="14"/>
    <x v="1"/>
    <x v="26"/>
    <x v="11"/>
  </r>
  <r>
    <x v="64"/>
    <x v="152"/>
    <x v="44"/>
    <x v="1"/>
    <x v="74"/>
    <x v="11"/>
  </r>
  <r>
    <x v="64"/>
    <x v="168"/>
    <x v="52"/>
    <x v="1"/>
    <x v="26"/>
    <x v="11"/>
  </r>
  <r>
    <x v="64"/>
    <x v="169"/>
    <x v="8"/>
    <x v="1"/>
    <x v="26"/>
    <x v="11"/>
  </r>
  <r>
    <x v="65"/>
    <x v="89"/>
    <x v="1"/>
    <x v="1"/>
    <x v="9"/>
    <x v="11"/>
  </r>
  <r>
    <x v="65"/>
    <x v="89"/>
    <x v="1"/>
    <x v="1"/>
    <x v="73"/>
    <x v="11"/>
  </r>
  <r>
    <x v="65"/>
    <x v="170"/>
    <x v="53"/>
    <x v="1"/>
    <x v="9"/>
    <x v="11"/>
  </r>
  <r>
    <x v="65"/>
    <x v="171"/>
    <x v="54"/>
    <x v="1"/>
    <x v="26"/>
    <x v="11"/>
  </r>
  <r>
    <x v="65"/>
    <x v="99"/>
    <x v="29"/>
    <x v="1"/>
    <x v="7"/>
    <x v="14"/>
  </r>
  <r>
    <x v="65"/>
    <x v="172"/>
    <x v="3"/>
    <x v="1"/>
    <x v="9"/>
    <x v="11"/>
  </r>
  <r>
    <x v="66"/>
    <x v="173"/>
    <x v="55"/>
    <x v="1"/>
    <x v="26"/>
    <x v="11"/>
  </r>
  <r>
    <x v="67"/>
    <x v="174"/>
    <x v="29"/>
    <x v="1"/>
    <x v="8"/>
    <x v="11"/>
  </r>
  <r>
    <x v="68"/>
    <x v="175"/>
    <x v="11"/>
    <x v="1"/>
    <x v="22"/>
    <x v="17"/>
  </r>
  <r>
    <x v="68"/>
    <x v="176"/>
    <x v="1"/>
    <x v="1"/>
    <x v="75"/>
    <x v="14"/>
  </r>
  <r>
    <x v="69"/>
    <x v="177"/>
    <x v="1"/>
    <x v="1"/>
    <x v="18"/>
    <x v="14"/>
  </r>
  <r>
    <x v="69"/>
    <x v="178"/>
    <x v="25"/>
    <x v="27"/>
    <x v="9"/>
    <x v="18"/>
  </r>
  <r>
    <x v="69"/>
    <x v="54"/>
    <x v="10"/>
    <x v="31"/>
    <x v="31"/>
    <x v="14"/>
  </r>
  <r>
    <x v="69"/>
    <x v="179"/>
    <x v="10"/>
    <x v="42"/>
    <x v="26"/>
    <x v="14"/>
  </r>
  <r>
    <x v="69"/>
    <x v="130"/>
    <x v="1"/>
    <x v="1"/>
    <x v="50"/>
    <x v="18"/>
  </r>
  <r>
    <x v="69"/>
    <x v="180"/>
    <x v="1"/>
    <x v="1"/>
    <x v="8"/>
    <x v="18"/>
  </r>
  <r>
    <x v="69"/>
    <x v="181"/>
    <x v="1"/>
    <x v="1"/>
    <x v="8"/>
    <x v="14"/>
  </r>
  <r>
    <x v="69"/>
    <x v="182"/>
    <x v="1"/>
    <x v="1"/>
    <x v="9"/>
    <x v="14"/>
  </r>
  <r>
    <x v="69"/>
    <x v="183"/>
    <x v="1"/>
    <x v="1"/>
    <x v="8"/>
    <x v="18"/>
  </r>
  <r>
    <x v="69"/>
    <x v="184"/>
    <x v="1"/>
    <x v="1"/>
    <x v="69"/>
    <x v="18"/>
  </r>
  <r>
    <x v="69"/>
    <x v="185"/>
    <x v="1"/>
    <x v="1"/>
    <x v="26"/>
    <x v="18"/>
  </r>
  <r>
    <x v="69"/>
    <x v="186"/>
    <x v="1"/>
    <x v="1"/>
    <x v="6"/>
    <x v="14"/>
  </r>
  <r>
    <x v="69"/>
    <x v="187"/>
    <x v="1"/>
    <x v="1"/>
    <x v="6"/>
    <x v="14"/>
  </r>
  <r>
    <x v="69"/>
    <x v="188"/>
    <x v="1"/>
    <x v="1"/>
    <x v="8"/>
    <x v="18"/>
  </r>
  <r>
    <x v="69"/>
    <x v="189"/>
    <x v="1"/>
    <x v="1"/>
    <x v="8"/>
    <x v="18"/>
  </r>
  <r>
    <x v="69"/>
    <x v="93"/>
    <x v="1"/>
    <x v="1"/>
    <x v="26"/>
    <x v="18"/>
  </r>
  <r>
    <x v="69"/>
    <x v="93"/>
    <x v="1"/>
    <x v="1"/>
    <x v="31"/>
    <x v="17"/>
  </r>
  <r>
    <x v="69"/>
    <x v="190"/>
    <x v="1"/>
    <x v="1"/>
    <x v="7"/>
    <x v="18"/>
  </r>
  <r>
    <x v="69"/>
    <x v="191"/>
    <x v="1"/>
    <x v="1"/>
    <x v="8"/>
    <x v="14"/>
  </r>
  <r>
    <x v="69"/>
    <x v="192"/>
    <x v="1"/>
    <x v="1"/>
    <x v="9"/>
    <x v="18"/>
  </r>
  <r>
    <x v="69"/>
    <x v="193"/>
    <x v="1"/>
    <x v="1"/>
    <x v="7"/>
    <x v="18"/>
  </r>
  <r>
    <x v="69"/>
    <x v="194"/>
    <x v="1"/>
    <x v="1"/>
    <x v="8"/>
    <x v="14"/>
  </r>
  <r>
    <x v="69"/>
    <x v="195"/>
    <x v="1"/>
    <x v="1"/>
    <x v="0"/>
    <x v="14"/>
  </r>
  <r>
    <x v="69"/>
    <x v="196"/>
    <x v="1"/>
    <x v="1"/>
    <x v="9"/>
    <x v="18"/>
  </r>
  <r>
    <x v="69"/>
    <x v="197"/>
    <x v="1"/>
    <x v="1"/>
    <x v="9"/>
    <x v="18"/>
  </r>
  <r>
    <x v="70"/>
    <x v="198"/>
    <x v="1"/>
    <x v="1"/>
    <x v="7"/>
    <x v="18"/>
  </r>
  <r>
    <x v="70"/>
    <x v="199"/>
    <x v="1"/>
    <x v="1"/>
    <x v="8"/>
    <x v="18"/>
  </r>
  <r>
    <x v="70"/>
    <x v="200"/>
    <x v="1"/>
    <x v="1"/>
    <x v="7"/>
    <x v="18"/>
  </r>
  <r>
    <x v="70"/>
    <x v="201"/>
    <x v="1"/>
    <x v="1"/>
    <x v="9"/>
    <x v="16"/>
  </r>
  <r>
    <x v="70"/>
    <x v="202"/>
    <x v="1"/>
    <x v="1"/>
    <x v="7"/>
    <x v="18"/>
  </r>
  <r>
    <x v="70"/>
    <x v="203"/>
    <x v="1"/>
    <x v="1"/>
    <x v="8"/>
    <x v="14"/>
  </r>
  <r>
    <x v="70"/>
    <x v="54"/>
    <x v="10"/>
    <x v="31"/>
    <x v="46"/>
    <x v="14"/>
  </r>
  <r>
    <x v="70"/>
    <x v="204"/>
    <x v="1"/>
    <x v="1"/>
    <x v="23"/>
    <x v="14"/>
  </r>
  <r>
    <x v="70"/>
    <x v="205"/>
    <x v="56"/>
    <x v="1"/>
    <x v="26"/>
    <x v="14"/>
  </r>
  <r>
    <x v="70"/>
    <x v="205"/>
    <x v="56"/>
    <x v="1"/>
    <x v="7"/>
    <x v="14"/>
  </r>
  <r>
    <x v="70"/>
    <x v="206"/>
    <x v="1"/>
    <x v="1"/>
    <x v="26"/>
    <x v="14"/>
  </r>
  <r>
    <x v="70"/>
    <x v="205"/>
    <x v="56"/>
    <x v="1"/>
    <x v="6"/>
    <x v="14"/>
  </r>
  <r>
    <x v="71"/>
    <x v="207"/>
    <x v="1"/>
    <x v="1"/>
    <x v="8"/>
    <x v="18"/>
  </r>
  <r>
    <x v="72"/>
    <x v="208"/>
    <x v="1"/>
    <x v="1"/>
    <x v="9"/>
    <x v="18"/>
  </r>
  <r>
    <x v="72"/>
    <x v="46"/>
    <x v="11"/>
    <x v="27"/>
    <x v="76"/>
    <x v="18"/>
  </r>
  <r>
    <x v="72"/>
    <x v="209"/>
    <x v="9"/>
    <x v="1"/>
    <x v="43"/>
    <x v="14"/>
  </r>
  <r>
    <x v="72"/>
    <x v="209"/>
    <x v="9"/>
    <x v="1"/>
    <x v="43"/>
    <x v="14"/>
  </r>
  <r>
    <x v="72"/>
    <x v="210"/>
    <x v="1"/>
    <x v="1"/>
    <x v="42"/>
    <x v="18"/>
  </r>
  <r>
    <x v="72"/>
    <x v="211"/>
    <x v="51"/>
    <x v="27"/>
    <x v="8"/>
    <x v="18"/>
  </r>
  <r>
    <x v="72"/>
    <x v="212"/>
    <x v="40"/>
    <x v="26"/>
    <x v="9"/>
    <x v="18"/>
  </r>
  <r>
    <x v="72"/>
    <x v="213"/>
    <x v="57"/>
    <x v="17"/>
    <x v="6"/>
    <x v="14"/>
  </r>
  <r>
    <x v="72"/>
    <x v="214"/>
    <x v="10"/>
    <x v="32"/>
    <x v="9"/>
    <x v="18"/>
  </r>
  <r>
    <x v="72"/>
    <x v="215"/>
    <x v="15"/>
    <x v="8"/>
    <x v="0"/>
    <x v="19"/>
  </r>
  <r>
    <x v="73"/>
    <x v="54"/>
    <x v="10"/>
    <x v="31"/>
    <x v="26"/>
    <x v="14"/>
  </r>
  <r>
    <x v="73"/>
    <x v="216"/>
    <x v="1"/>
    <x v="1"/>
    <x v="8"/>
    <x v="18"/>
  </r>
  <r>
    <x v="73"/>
    <x v="58"/>
    <x v="1"/>
    <x v="1"/>
    <x v="43"/>
    <x v="20"/>
  </r>
  <r>
    <x v="74"/>
    <x v="89"/>
    <x v="1"/>
    <x v="1"/>
    <x v="42"/>
    <x v="18"/>
  </r>
  <r>
    <x v="74"/>
    <x v="217"/>
    <x v="58"/>
    <x v="25"/>
    <x v="7"/>
    <x v="18"/>
  </r>
  <r>
    <x v="74"/>
    <x v="218"/>
    <x v="1"/>
    <x v="1"/>
    <x v="9"/>
    <x v="18"/>
  </r>
  <r>
    <x v="74"/>
    <x v="218"/>
    <x v="1"/>
    <x v="1"/>
    <x v="9"/>
    <x v="17"/>
  </r>
  <r>
    <x v="74"/>
    <x v="218"/>
    <x v="1"/>
    <x v="1"/>
    <x v="9"/>
    <x v="20"/>
  </r>
  <r>
    <x v="75"/>
    <x v="219"/>
    <x v="1"/>
    <x v="1"/>
    <x v="0"/>
    <x v="18"/>
  </r>
  <r>
    <x v="76"/>
    <x v="125"/>
    <x v="1"/>
    <x v="1"/>
    <x v="26"/>
    <x v="11"/>
  </r>
  <r>
    <x v="77"/>
    <x v="220"/>
    <x v="1"/>
    <x v="1"/>
    <x v="8"/>
    <x v="14"/>
  </r>
  <r>
    <x v="78"/>
    <x v="221"/>
    <x v="31"/>
    <x v="43"/>
    <x v="77"/>
    <x v="14"/>
  </r>
  <r>
    <x v="79"/>
    <x v="157"/>
    <x v="13"/>
    <x v="15"/>
    <x v="8"/>
    <x v="11"/>
  </r>
  <r>
    <x v="80"/>
    <x v="89"/>
    <x v="1"/>
    <x v="1"/>
    <x v="26"/>
    <x v="11"/>
  </r>
  <r>
    <x v="81"/>
    <x v="134"/>
    <x v="1"/>
    <x v="1"/>
    <x v="26"/>
    <x v="11"/>
  </r>
  <r>
    <x v="82"/>
    <x v="222"/>
    <x v="1"/>
    <x v="1"/>
    <x v="9"/>
    <x v="20"/>
  </r>
  <r>
    <x v="82"/>
    <x v="54"/>
    <x v="10"/>
    <x v="1"/>
    <x v="5"/>
    <x v="14"/>
  </r>
  <r>
    <x v="83"/>
    <x v="223"/>
    <x v="59"/>
    <x v="1"/>
    <x v="26"/>
    <x v="11"/>
  </r>
  <r>
    <x v="84"/>
    <x v="224"/>
    <x v="60"/>
    <x v="1"/>
    <x v="6"/>
    <x v="11"/>
  </r>
  <r>
    <x v="84"/>
    <x v="225"/>
    <x v="61"/>
    <x v="1"/>
    <x v="7"/>
    <x v="11"/>
  </r>
  <r>
    <x v="84"/>
    <x v="226"/>
    <x v="62"/>
    <x v="1"/>
    <x v="7"/>
    <x v="11"/>
  </r>
  <r>
    <x v="84"/>
    <x v="227"/>
    <x v="63"/>
    <x v="1"/>
    <x v="9"/>
    <x v="11"/>
  </r>
  <r>
    <x v="84"/>
    <x v="228"/>
    <x v="1"/>
    <x v="1"/>
    <x v="8"/>
    <x v="11"/>
  </r>
  <r>
    <x v="84"/>
    <x v="229"/>
    <x v="64"/>
    <x v="1"/>
    <x v="73"/>
    <x v="11"/>
  </r>
  <r>
    <x v="84"/>
    <x v="230"/>
    <x v="65"/>
    <x v="1"/>
    <x v="26"/>
    <x v="11"/>
  </r>
  <r>
    <x v="84"/>
    <x v="89"/>
    <x v="1"/>
    <x v="1"/>
    <x v="26"/>
    <x v="11"/>
  </r>
  <r>
    <x v="84"/>
    <x v="231"/>
    <x v="66"/>
    <x v="1"/>
    <x v="73"/>
    <x v="11"/>
  </r>
  <r>
    <x v="84"/>
    <x v="232"/>
    <x v="1"/>
    <x v="1"/>
    <x v="73"/>
    <x v="11"/>
  </r>
  <r>
    <x v="84"/>
    <x v="233"/>
    <x v="1"/>
    <x v="1"/>
    <x v="7"/>
    <x v="11"/>
  </r>
  <r>
    <x v="84"/>
    <x v="234"/>
    <x v="67"/>
    <x v="1"/>
    <x v="78"/>
    <x v="11"/>
  </r>
  <r>
    <x v="84"/>
    <x v="235"/>
    <x v="68"/>
    <x v="1"/>
    <x v="6"/>
    <x v="11"/>
  </r>
  <r>
    <x v="84"/>
    <x v="236"/>
    <x v="69"/>
    <x v="1"/>
    <x v="7"/>
    <x v="11"/>
  </r>
  <r>
    <x v="84"/>
    <x v="235"/>
    <x v="70"/>
    <x v="1"/>
    <x v="7"/>
    <x v="11"/>
  </r>
  <r>
    <x v="84"/>
    <x v="237"/>
    <x v="71"/>
    <x v="1"/>
    <x v="26"/>
    <x v="11"/>
  </r>
  <r>
    <x v="84"/>
    <x v="89"/>
    <x v="1"/>
    <x v="1"/>
    <x v="9"/>
    <x v="11"/>
  </r>
  <r>
    <x v="84"/>
    <x v="238"/>
    <x v="72"/>
    <x v="1"/>
    <x v="5"/>
    <x v="11"/>
  </r>
  <r>
    <x v="84"/>
    <x v="89"/>
    <x v="1"/>
    <x v="1"/>
    <x v="9"/>
    <x v="11"/>
  </r>
  <r>
    <x v="84"/>
    <x v="239"/>
    <x v="73"/>
    <x v="1"/>
    <x v="26"/>
    <x v="11"/>
  </r>
  <r>
    <x v="84"/>
    <x v="235"/>
    <x v="74"/>
    <x v="1"/>
    <x v="7"/>
    <x v="11"/>
  </r>
  <r>
    <x v="84"/>
    <x v="240"/>
    <x v="75"/>
    <x v="1"/>
    <x v="26"/>
    <x v="11"/>
  </r>
  <r>
    <x v="84"/>
    <x v="241"/>
    <x v="76"/>
    <x v="1"/>
    <x v="26"/>
    <x v="11"/>
  </r>
  <r>
    <x v="84"/>
    <x v="242"/>
    <x v="77"/>
    <x v="1"/>
    <x v="73"/>
    <x v="11"/>
  </r>
  <r>
    <x v="84"/>
    <x v="243"/>
    <x v="78"/>
    <x v="1"/>
    <x v="26"/>
    <x v="11"/>
  </r>
  <r>
    <x v="84"/>
    <x v="244"/>
    <x v="79"/>
    <x v="1"/>
    <x v="73"/>
    <x v="11"/>
  </r>
  <r>
    <x v="84"/>
    <x v="245"/>
    <x v="80"/>
    <x v="1"/>
    <x v="73"/>
    <x v="11"/>
  </r>
  <r>
    <x v="84"/>
    <x v="231"/>
    <x v="81"/>
    <x v="1"/>
    <x v="26"/>
    <x v="11"/>
  </r>
  <r>
    <x v="84"/>
    <x v="246"/>
    <x v="82"/>
    <x v="1"/>
    <x v="26"/>
    <x v="11"/>
  </r>
  <r>
    <x v="84"/>
    <x v="247"/>
    <x v="83"/>
    <x v="1"/>
    <x v="26"/>
    <x v="11"/>
  </r>
  <r>
    <x v="84"/>
    <x v="146"/>
    <x v="84"/>
    <x v="1"/>
    <x v="26"/>
    <x v="11"/>
  </r>
  <r>
    <x v="84"/>
    <x v="248"/>
    <x v="85"/>
    <x v="1"/>
    <x v="26"/>
    <x v="11"/>
  </r>
  <r>
    <x v="84"/>
    <x v="89"/>
    <x v="1"/>
    <x v="1"/>
    <x v="66"/>
    <x v="11"/>
  </r>
  <r>
    <x v="84"/>
    <x v="249"/>
    <x v="86"/>
    <x v="1"/>
    <x v="73"/>
    <x v="11"/>
  </r>
  <r>
    <x v="84"/>
    <x v="235"/>
    <x v="87"/>
    <x v="1"/>
    <x v="31"/>
    <x v="11"/>
  </r>
  <r>
    <x v="84"/>
    <x v="223"/>
    <x v="59"/>
    <x v="1"/>
    <x v="26"/>
    <x v="11"/>
  </r>
  <r>
    <x v="84"/>
    <x v="250"/>
    <x v="88"/>
    <x v="1"/>
    <x v="26"/>
    <x v="11"/>
  </r>
  <r>
    <x v="84"/>
    <x v="251"/>
    <x v="89"/>
    <x v="1"/>
    <x v="26"/>
    <x v="11"/>
  </r>
  <r>
    <x v="84"/>
    <x v="239"/>
    <x v="90"/>
    <x v="1"/>
    <x v="7"/>
    <x v="11"/>
  </r>
  <r>
    <x v="84"/>
    <x v="89"/>
    <x v="1"/>
    <x v="1"/>
    <x v="26"/>
    <x v="11"/>
  </r>
  <r>
    <x v="84"/>
    <x v="252"/>
    <x v="91"/>
    <x v="1"/>
    <x v="26"/>
    <x v="11"/>
  </r>
  <r>
    <x v="84"/>
    <x v="253"/>
    <x v="1"/>
    <x v="1"/>
    <x v="7"/>
    <x v="11"/>
  </r>
  <r>
    <x v="84"/>
    <x v="254"/>
    <x v="92"/>
    <x v="1"/>
    <x v="26"/>
    <x v="11"/>
  </r>
  <r>
    <x v="84"/>
    <x v="255"/>
    <x v="93"/>
    <x v="1"/>
    <x v="26"/>
    <x v="11"/>
  </r>
  <r>
    <x v="84"/>
    <x v="256"/>
    <x v="94"/>
    <x v="1"/>
    <x v="31"/>
    <x v="11"/>
  </r>
  <r>
    <x v="84"/>
    <x v="257"/>
    <x v="95"/>
    <x v="1"/>
    <x v="7"/>
    <x v="11"/>
  </r>
  <r>
    <x v="84"/>
    <x v="258"/>
    <x v="96"/>
    <x v="1"/>
    <x v="73"/>
    <x v="11"/>
  </r>
  <r>
    <x v="84"/>
    <x v="259"/>
    <x v="97"/>
    <x v="1"/>
    <x v="26"/>
    <x v="11"/>
  </r>
  <r>
    <x v="84"/>
    <x v="89"/>
    <x v="1"/>
    <x v="1"/>
    <x v="73"/>
    <x v="11"/>
  </r>
  <r>
    <x v="84"/>
    <x v="228"/>
    <x v="98"/>
    <x v="1"/>
    <x v="7"/>
    <x v="11"/>
  </r>
  <r>
    <x v="84"/>
    <x v="260"/>
    <x v="1"/>
    <x v="1"/>
    <x v="31"/>
    <x v="11"/>
  </r>
  <r>
    <x v="84"/>
    <x v="261"/>
    <x v="99"/>
    <x v="1"/>
    <x v="8"/>
    <x v="11"/>
  </r>
  <r>
    <x v="84"/>
    <x v="250"/>
    <x v="100"/>
    <x v="1"/>
    <x v="6"/>
    <x v="11"/>
  </r>
  <r>
    <x v="84"/>
    <x v="224"/>
    <x v="101"/>
    <x v="1"/>
    <x v="73"/>
    <x v="11"/>
  </r>
  <r>
    <x v="84"/>
    <x v="239"/>
    <x v="102"/>
    <x v="1"/>
    <x v="7"/>
    <x v="11"/>
  </r>
  <r>
    <x v="84"/>
    <x v="89"/>
    <x v="1"/>
    <x v="1"/>
    <x v="73"/>
    <x v="11"/>
  </r>
  <r>
    <x v="84"/>
    <x v="261"/>
    <x v="103"/>
    <x v="1"/>
    <x v="26"/>
    <x v="11"/>
  </r>
  <r>
    <x v="84"/>
    <x v="247"/>
    <x v="104"/>
    <x v="1"/>
    <x v="26"/>
    <x v="11"/>
  </r>
  <r>
    <x v="84"/>
    <x v="261"/>
    <x v="105"/>
    <x v="1"/>
    <x v="8"/>
    <x v="11"/>
  </r>
  <r>
    <x v="84"/>
    <x v="248"/>
    <x v="106"/>
    <x v="1"/>
    <x v="73"/>
    <x v="11"/>
  </r>
  <r>
    <x v="84"/>
    <x v="237"/>
    <x v="1"/>
    <x v="1"/>
    <x v="27"/>
    <x v="11"/>
  </r>
  <r>
    <x v="84"/>
    <x v="230"/>
    <x v="107"/>
    <x v="1"/>
    <x v="73"/>
    <x v="11"/>
  </r>
  <r>
    <x v="84"/>
    <x v="224"/>
    <x v="108"/>
    <x v="1"/>
    <x v="26"/>
    <x v="11"/>
  </r>
  <r>
    <x v="84"/>
    <x v="89"/>
    <x v="1"/>
    <x v="1"/>
    <x v="8"/>
    <x v="11"/>
  </r>
  <r>
    <x v="84"/>
    <x v="262"/>
    <x v="109"/>
    <x v="1"/>
    <x v="7"/>
    <x v="11"/>
  </r>
  <r>
    <x v="84"/>
    <x v="263"/>
    <x v="110"/>
    <x v="1"/>
    <x v="73"/>
    <x v="11"/>
  </r>
  <r>
    <x v="84"/>
    <x v="264"/>
    <x v="111"/>
    <x v="1"/>
    <x v="7"/>
    <x v="11"/>
  </r>
  <r>
    <x v="84"/>
    <x v="246"/>
    <x v="112"/>
    <x v="1"/>
    <x v="26"/>
    <x v="11"/>
  </r>
  <r>
    <x v="84"/>
    <x v="249"/>
    <x v="113"/>
    <x v="1"/>
    <x v="6"/>
    <x v="11"/>
  </r>
  <r>
    <x v="84"/>
    <x v="265"/>
    <x v="1"/>
    <x v="1"/>
    <x v="79"/>
    <x v="11"/>
  </r>
  <r>
    <x v="84"/>
    <x v="231"/>
    <x v="114"/>
    <x v="1"/>
    <x v="73"/>
    <x v="11"/>
  </r>
  <r>
    <x v="84"/>
    <x v="125"/>
    <x v="115"/>
    <x v="1"/>
    <x v="7"/>
    <x v="11"/>
  </r>
  <r>
    <x v="84"/>
    <x v="89"/>
    <x v="1"/>
    <x v="1"/>
    <x v="9"/>
    <x v="11"/>
  </r>
  <r>
    <x v="84"/>
    <x v="249"/>
    <x v="116"/>
    <x v="1"/>
    <x v="7"/>
    <x v="11"/>
  </r>
  <r>
    <x v="84"/>
    <x v="247"/>
    <x v="117"/>
    <x v="1"/>
    <x v="73"/>
    <x v="11"/>
  </r>
  <r>
    <x v="84"/>
    <x v="228"/>
    <x v="118"/>
    <x v="1"/>
    <x v="26"/>
    <x v="11"/>
  </r>
  <r>
    <x v="84"/>
    <x v="266"/>
    <x v="1"/>
    <x v="1"/>
    <x v="8"/>
    <x v="11"/>
  </r>
  <r>
    <x v="84"/>
    <x v="89"/>
    <x v="1"/>
    <x v="1"/>
    <x v="7"/>
    <x v="11"/>
  </r>
  <r>
    <x v="84"/>
    <x v="89"/>
    <x v="1"/>
    <x v="1"/>
    <x v="7"/>
    <x v="11"/>
  </r>
  <r>
    <x v="84"/>
    <x v="231"/>
    <x v="119"/>
    <x v="1"/>
    <x v="7"/>
    <x v="11"/>
  </r>
  <r>
    <x v="84"/>
    <x v="262"/>
    <x v="120"/>
    <x v="1"/>
    <x v="7"/>
    <x v="11"/>
  </r>
  <r>
    <x v="84"/>
    <x v="239"/>
    <x v="121"/>
    <x v="1"/>
    <x v="73"/>
    <x v="11"/>
  </r>
  <r>
    <x v="84"/>
    <x v="267"/>
    <x v="122"/>
    <x v="1"/>
    <x v="7"/>
    <x v="11"/>
  </r>
  <r>
    <x v="84"/>
    <x v="268"/>
    <x v="123"/>
    <x v="1"/>
    <x v="26"/>
    <x v="11"/>
  </r>
  <r>
    <x v="84"/>
    <x v="249"/>
    <x v="124"/>
    <x v="1"/>
    <x v="73"/>
    <x v="11"/>
  </r>
  <r>
    <x v="84"/>
    <x v="235"/>
    <x v="125"/>
    <x v="1"/>
    <x v="31"/>
    <x v="11"/>
  </r>
  <r>
    <x v="84"/>
    <x v="236"/>
    <x v="126"/>
    <x v="1"/>
    <x v="7"/>
    <x v="11"/>
  </r>
  <r>
    <x v="84"/>
    <x v="269"/>
    <x v="127"/>
    <x v="1"/>
    <x v="7"/>
    <x v="11"/>
  </r>
  <r>
    <x v="84"/>
    <x v="249"/>
    <x v="128"/>
    <x v="1"/>
    <x v="9"/>
    <x v="11"/>
  </r>
  <r>
    <x v="84"/>
    <x v="146"/>
    <x v="129"/>
    <x v="1"/>
    <x v="73"/>
    <x v="11"/>
  </r>
  <r>
    <x v="84"/>
    <x v="270"/>
    <x v="1"/>
    <x v="1"/>
    <x v="7"/>
    <x v="11"/>
  </r>
  <r>
    <x v="84"/>
    <x v="239"/>
    <x v="130"/>
    <x v="1"/>
    <x v="73"/>
    <x v="11"/>
  </r>
  <r>
    <x v="84"/>
    <x v="89"/>
    <x v="1"/>
    <x v="1"/>
    <x v="26"/>
    <x v="11"/>
  </r>
  <r>
    <x v="84"/>
    <x v="271"/>
    <x v="131"/>
    <x v="1"/>
    <x v="8"/>
    <x v="11"/>
  </r>
  <r>
    <x v="84"/>
    <x v="272"/>
    <x v="1"/>
    <x v="1"/>
    <x v="6"/>
    <x v="11"/>
  </r>
  <r>
    <x v="84"/>
    <x v="89"/>
    <x v="1"/>
    <x v="1"/>
    <x v="26"/>
    <x v="11"/>
  </r>
  <r>
    <x v="84"/>
    <x v="273"/>
    <x v="132"/>
    <x v="1"/>
    <x v="9"/>
    <x v="11"/>
  </r>
  <r>
    <x v="84"/>
    <x v="274"/>
    <x v="133"/>
    <x v="1"/>
    <x v="26"/>
    <x v="11"/>
  </r>
  <r>
    <x v="84"/>
    <x v="138"/>
    <x v="134"/>
    <x v="1"/>
    <x v="37"/>
    <x v="11"/>
  </r>
  <r>
    <x v="84"/>
    <x v="264"/>
    <x v="135"/>
    <x v="1"/>
    <x v="6"/>
    <x v="11"/>
  </r>
  <r>
    <x v="84"/>
    <x v="275"/>
    <x v="136"/>
    <x v="1"/>
    <x v="7"/>
    <x v="11"/>
  </r>
  <r>
    <x v="84"/>
    <x v="276"/>
    <x v="137"/>
    <x v="1"/>
    <x v="73"/>
    <x v="11"/>
  </r>
  <r>
    <x v="84"/>
    <x v="236"/>
    <x v="138"/>
    <x v="1"/>
    <x v="7"/>
    <x v="11"/>
  </r>
  <r>
    <x v="84"/>
    <x v="277"/>
    <x v="139"/>
    <x v="1"/>
    <x v="26"/>
    <x v="11"/>
  </r>
  <r>
    <x v="84"/>
    <x v="278"/>
    <x v="140"/>
    <x v="1"/>
    <x v="26"/>
    <x v="11"/>
  </r>
  <r>
    <x v="84"/>
    <x v="279"/>
    <x v="1"/>
    <x v="1"/>
    <x v="6"/>
    <x v="11"/>
  </r>
  <r>
    <x v="84"/>
    <x v="249"/>
    <x v="141"/>
    <x v="1"/>
    <x v="7"/>
    <x v="11"/>
  </r>
  <r>
    <x v="84"/>
    <x v="280"/>
    <x v="1"/>
    <x v="1"/>
    <x v="26"/>
    <x v="11"/>
  </r>
  <r>
    <x v="84"/>
    <x v="281"/>
    <x v="142"/>
    <x v="1"/>
    <x v="8"/>
    <x v="11"/>
  </r>
  <r>
    <x v="84"/>
    <x v="282"/>
    <x v="143"/>
    <x v="1"/>
    <x v="9"/>
    <x v="11"/>
  </r>
  <r>
    <x v="84"/>
    <x v="239"/>
    <x v="144"/>
    <x v="1"/>
    <x v="26"/>
    <x v="11"/>
  </r>
  <r>
    <x v="84"/>
    <x v="256"/>
    <x v="145"/>
    <x v="1"/>
    <x v="7"/>
    <x v="11"/>
  </r>
  <r>
    <x v="84"/>
    <x v="248"/>
    <x v="146"/>
    <x v="1"/>
    <x v="7"/>
    <x v="11"/>
  </r>
  <r>
    <x v="84"/>
    <x v="238"/>
    <x v="147"/>
    <x v="1"/>
    <x v="6"/>
    <x v="11"/>
  </r>
  <r>
    <x v="84"/>
    <x v="89"/>
    <x v="1"/>
    <x v="1"/>
    <x v="37"/>
    <x v="11"/>
  </r>
  <r>
    <x v="84"/>
    <x v="256"/>
    <x v="148"/>
    <x v="1"/>
    <x v="7"/>
    <x v="11"/>
  </r>
  <r>
    <x v="84"/>
    <x v="283"/>
    <x v="149"/>
    <x v="44"/>
    <x v="6"/>
    <x v="11"/>
  </r>
  <r>
    <x v="84"/>
    <x v="262"/>
    <x v="150"/>
    <x v="1"/>
    <x v="26"/>
    <x v="11"/>
  </r>
  <r>
    <x v="84"/>
    <x v="248"/>
    <x v="151"/>
    <x v="1"/>
    <x v="26"/>
    <x v="11"/>
  </r>
  <r>
    <x v="84"/>
    <x v="284"/>
    <x v="54"/>
    <x v="27"/>
    <x v="26"/>
    <x v="14"/>
  </r>
  <r>
    <x v="84"/>
    <x v="285"/>
    <x v="152"/>
    <x v="1"/>
    <x v="80"/>
    <x v="14"/>
  </r>
  <r>
    <x v="84"/>
    <x v="286"/>
    <x v="14"/>
    <x v="1"/>
    <x v="26"/>
    <x v="11"/>
  </r>
  <r>
    <x v="84"/>
    <x v="287"/>
    <x v="153"/>
    <x v="1"/>
    <x v="7"/>
    <x v="11"/>
  </r>
  <r>
    <x v="84"/>
    <x v="288"/>
    <x v="1"/>
    <x v="1"/>
    <x v="26"/>
    <x v="11"/>
  </r>
  <r>
    <x v="84"/>
    <x v="289"/>
    <x v="12"/>
    <x v="1"/>
    <x v="22"/>
    <x v="11"/>
  </r>
  <r>
    <x v="84"/>
    <x v="290"/>
    <x v="54"/>
    <x v="1"/>
    <x v="26"/>
    <x v="11"/>
  </r>
  <r>
    <x v="84"/>
    <x v="291"/>
    <x v="28"/>
    <x v="1"/>
    <x v="9"/>
    <x v="11"/>
  </r>
  <r>
    <x v="84"/>
    <x v="89"/>
    <x v="1"/>
    <x v="1"/>
    <x v="9"/>
    <x v="11"/>
  </r>
  <r>
    <x v="84"/>
    <x v="89"/>
    <x v="1"/>
    <x v="1"/>
    <x v="7"/>
    <x v="11"/>
  </r>
  <r>
    <x v="84"/>
    <x v="292"/>
    <x v="154"/>
    <x v="1"/>
    <x v="31"/>
    <x v="11"/>
  </r>
  <r>
    <x v="84"/>
    <x v="293"/>
    <x v="40"/>
    <x v="1"/>
    <x v="31"/>
    <x v="11"/>
  </r>
  <r>
    <x v="84"/>
    <x v="294"/>
    <x v="1"/>
    <x v="1"/>
    <x v="73"/>
    <x v="11"/>
  </r>
  <r>
    <x v="84"/>
    <x v="89"/>
    <x v="1"/>
    <x v="1"/>
    <x v="26"/>
    <x v="11"/>
  </r>
  <r>
    <x v="84"/>
    <x v="295"/>
    <x v="45"/>
    <x v="1"/>
    <x v="73"/>
    <x v="11"/>
  </r>
  <r>
    <x v="84"/>
    <x v="296"/>
    <x v="155"/>
    <x v="1"/>
    <x v="7"/>
    <x v="11"/>
  </r>
  <r>
    <x v="84"/>
    <x v="297"/>
    <x v="152"/>
    <x v="1"/>
    <x v="26"/>
    <x v="11"/>
  </r>
  <r>
    <x v="84"/>
    <x v="298"/>
    <x v="12"/>
    <x v="1"/>
    <x v="31"/>
    <x v="11"/>
  </r>
  <r>
    <x v="84"/>
    <x v="89"/>
    <x v="1"/>
    <x v="1"/>
    <x v="26"/>
    <x v="11"/>
  </r>
  <r>
    <x v="84"/>
    <x v="299"/>
    <x v="15"/>
    <x v="1"/>
    <x v="36"/>
    <x v="11"/>
  </r>
  <r>
    <x v="84"/>
    <x v="300"/>
    <x v="51"/>
    <x v="1"/>
    <x v="81"/>
    <x v="11"/>
  </r>
  <r>
    <x v="84"/>
    <x v="301"/>
    <x v="156"/>
    <x v="1"/>
    <x v="9"/>
    <x v="11"/>
  </r>
  <r>
    <x v="84"/>
    <x v="302"/>
    <x v="54"/>
    <x v="1"/>
    <x v="7"/>
    <x v="11"/>
  </r>
  <r>
    <x v="84"/>
    <x v="303"/>
    <x v="25"/>
    <x v="1"/>
    <x v="7"/>
    <x v="11"/>
  </r>
  <r>
    <x v="84"/>
    <x v="304"/>
    <x v="49"/>
    <x v="1"/>
    <x v="26"/>
    <x v="11"/>
  </r>
  <r>
    <x v="84"/>
    <x v="305"/>
    <x v="16"/>
    <x v="1"/>
    <x v="7"/>
    <x v="11"/>
  </r>
  <r>
    <x v="84"/>
    <x v="306"/>
    <x v="17"/>
    <x v="1"/>
    <x v="7"/>
    <x v="11"/>
  </r>
  <r>
    <x v="84"/>
    <x v="39"/>
    <x v="157"/>
    <x v="1"/>
    <x v="22"/>
    <x v="11"/>
  </r>
  <r>
    <x v="84"/>
    <x v="307"/>
    <x v="9"/>
    <x v="1"/>
    <x v="73"/>
    <x v="11"/>
  </r>
  <r>
    <x v="84"/>
    <x v="308"/>
    <x v="158"/>
    <x v="1"/>
    <x v="7"/>
    <x v="11"/>
  </r>
  <r>
    <x v="84"/>
    <x v="309"/>
    <x v="35"/>
    <x v="1"/>
    <x v="7"/>
    <x v="11"/>
  </r>
  <r>
    <x v="84"/>
    <x v="151"/>
    <x v="35"/>
    <x v="1"/>
    <x v="8"/>
    <x v="11"/>
  </r>
  <r>
    <x v="84"/>
    <x v="310"/>
    <x v="1"/>
    <x v="1"/>
    <x v="7"/>
    <x v="11"/>
  </r>
  <r>
    <x v="84"/>
    <x v="89"/>
    <x v="1"/>
    <x v="1"/>
    <x v="7"/>
    <x v="11"/>
  </r>
  <r>
    <x v="84"/>
    <x v="311"/>
    <x v="158"/>
    <x v="1"/>
    <x v="26"/>
    <x v="11"/>
  </r>
  <r>
    <x v="84"/>
    <x v="312"/>
    <x v="9"/>
    <x v="1"/>
    <x v="8"/>
    <x v="11"/>
  </r>
  <r>
    <x v="84"/>
    <x v="313"/>
    <x v="159"/>
    <x v="1"/>
    <x v="26"/>
    <x v="11"/>
  </r>
  <r>
    <x v="84"/>
    <x v="314"/>
    <x v="12"/>
    <x v="1"/>
    <x v="73"/>
    <x v="11"/>
  </r>
  <r>
    <x v="84"/>
    <x v="315"/>
    <x v="160"/>
    <x v="1"/>
    <x v="73"/>
    <x v="11"/>
  </r>
  <r>
    <x v="84"/>
    <x v="316"/>
    <x v="161"/>
    <x v="1"/>
    <x v="73"/>
    <x v="11"/>
  </r>
  <r>
    <x v="84"/>
    <x v="317"/>
    <x v="162"/>
    <x v="1"/>
    <x v="82"/>
    <x v="11"/>
  </r>
  <r>
    <x v="84"/>
    <x v="314"/>
    <x v="12"/>
    <x v="1"/>
    <x v="73"/>
    <x v="11"/>
  </r>
  <r>
    <x v="84"/>
    <x v="318"/>
    <x v="14"/>
    <x v="1"/>
    <x v="7"/>
    <x v="11"/>
  </r>
  <r>
    <x v="84"/>
    <x v="319"/>
    <x v="163"/>
    <x v="1"/>
    <x v="6"/>
    <x v="11"/>
  </r>
  <r>
    <x v="84"/>
    <x v="320"/>
    <x v="1"/>
    <x v="1"/>
    <x v="26"/>
    <x v="11"/>
  </r>
  <r>
    <x v="84"/>
    <x v="321"/>
    <x v="164"/>
    <x v="1"/>
    <x v="26"/>
    <x v="11"/>
  </r>
  <r>
    <x v="84"/>
    <x v="89"/>
    <x v="1"/>
    <x v="1"/>
    <x v="26"/>
    <x v="11"/>
  </r>
  <r>
    <x v="84"/>
    <x v="322"/>
    <x v="58"/>
    <x v="1"/>
    <x v="26"/>
    <x v="11"/>
  </r>
  <r>
    <x v="84"/>
    <x v="323"/>
    <x v="54"/>
    <x v="1"/>
    <x v="73"/>
    <x v="11"/>
  </r>
  <r>
    <x v="84"/>
    <x v="89"/>
    <x v="1"/>
    <x v="1"/>
    <x v="26"/>
    <x v="11"/>
  </r>
  <r>
    <x v="84"/>
    <x v="89"/>
    <x v="1"/>
    <x v="1"/>
    <x v="26"/>
    <x v="11"/>
  </r>
  <r>
    <x v="84"/>
    <x v="324"/>
    <x v="54"/>
    <x v="1"/>
    <x v="7"/>
    <x v="11"/>
  </r>
  <r>
    <x v="84"/>
    <x v="325"/>
    <x v="165"/>
    <x v="1"/>
    <x v="7"/>
    <x v="11"/>
  </r>
  <r>
    <x v="84"/>
    <x v="326"/>
    <x v="166"/>
    <x v="1"/>
    <x v="73"/>
    <x v="11"/>
  </r>
  <r>
    <x v="84"/>
    <x v="327"/>
    <x v="4"/>
    <x v="1"/>
    <x v="26"/>
    <x v="11"/>
  </r>
  <r>
    <x v="84"/>
    <x v="328"/>
    <x v="23"/>
    <x v="1"/>
    <x v="82"/>
    <x v="11"/>
  </r>
  <r>
    <x v="84"/>
    <x v="168"/>
    <x v="52"/>
    <x v="1"/>
    <x v="26"/>
    <x v="11"/>
  </r>
  <r>
    <x v="84"/>
    <x v="329"/>
    <x v="1"/>
    <x v="1"/>
    <x v="27"/>
    <x v="11"/>
  </r>
  <r>
    <x v="84"/>
    <x v="330"/>
    <x v="39"/>
    <x v="1"/>
    <x v="7"/>
    <x v="11"/>
  </r>
  <r>
    <x v="84"/>
    <x v="89"/>
    <x v="1"/>
    <x v="1"/>
    <x v="46"/>
    <x v="11"/>
  </r>
  <r>
    <x v="84"/>
    <x v="331"/>
    <x v="49"/>
    <x v="1"/>
    <x v="8"/>
    <x v="11"/>
  </r>
  <r>
    <x v="84"/>
    <x v="332"/>
    <x v="28"/>
    <x v="1"/>
    <x v="7"/>
    <x v="11"/>
  </r>
  <r>
    <x v="84"/>
    <x v="152"/>
    <x v="44"/>
    <x v="1"/>
    <x v="7"/>
    <x v="11"/>
  </r>
  <r>
    <x v="84"/>
    <x v="333"/>
    <x v="167"/>
    <x v="1"/>
    <x v="9"/>
    <x v="11"/>
  </r>
  <r>
    <x v="84"/>
    <x v="89"/>
    <x v="1"/>
    <x v="1"/>
    <x v="7"/>
    <x v="11"/>
  </r>
  <r>
    <x v="84"/>
    <x v="334"/>
    <x v="11"/>
    <x v="1"/>
    <x v="26"/>
    <x v="11"/>
  </r>
  <r>
    <x v="84"/>
    <x v="89"/>
    <x v="1"/>
    <x v="1"/>
    <x v="26"/>
    <x v="11"/>
  </r>
  <r>
    <x v="84"/>
    <x v="335"/>
    <x v="36"/>
    <x v="1"/>
    <x v="9"/>
    <x v="11"/>
  </r>
  <r>
    <x v="84"/>
    <x v="89"/>
    <x v="1"/>
    <x v="1"/>
    <x v="26"/>
    <x v="11"/>
  </r>
  <r>
    <x v="84"/>
    <x v="40"/>
    <x v="15"/>
    <x v="1"/>
    <x v="7"/>
    <x v="11"/>
  </r>
  <r>
    <x v="84"/>
    <x v="336"/>
    <x v="2"/>
    <x v="1"/>
    <x v="26"/>
    <x v="11"/>
  </r>
  <r>
    <x v="84"/>
    <x v="337"/>
    <x v="23"/>
    <x v="1"/>
    <x v="31"/>
    <x v="11"/>
  </r>
  <r>
    <x v="84"/>
    <x v="338"/>
    <x v="14"/>
    <x v="1"/>
    <x v="83"/>
    <x v="11"/>
  </r>
  <r>
    <x v="84"/>
    <x v="339"/>
    <x v="34"/>
    <x v="1"/>
    <x v="73"/>
    <x v="11"/>
  </r>
  <r>
    <x v="84"/>
    <x v="340"/>
    <x v="14"/>
    <x v="1"/>
    <x v="7"/>
    <x v="11"/>
  </r>
  <r>
    <x v="84"/>
    <x v="341"/>
    <x v="168"/>
    <x v="1"/>
    <x v="7"/>
    <x v="11"/>
  </r>
  <r>
    <x v="84"/>
    <x v="342"/>
    <x v="169"/>
    <x v="1"/>
    <x v="26"/>
    <x v="11"/>
  </r>
  <r>
    <x v="84"/>
    <x v="89"/>
    <x v="1"/>
    <x v="1"/>
    <x v="26"/>
    <x v="11"/>
  </r>
  <r>
    <x v="84"/>
    <x v="343"/>
    <x v="12"/>
    <x v="1"/>
    <x v="26"/>
    <x v="11"/>
  </r>
  <r>
    <x v="84"/>
    <x v="344"/>
    <x v="51"/>
    <x v="1"/>
    <x v="26"/>
    <x v="11"/>
  </r>
  <r>
    <x v="84"/>
    <x v="335"/>
    <x v="29"/>
    <x v="1"/>
    <x v="26"/>
    <x v="11"/>
  </r>
  <r>
    <x v="84"/>
    <x v="345"/>
    <x v="21"/>
    <x v="1"/>
    <x v="7"/>
    <x v="11"/>
  </r>
  <r>
    <x v="84"/>
    <x v="346"/>
    <x v="170"/>
    <x v="1"/>
    <x v="26"/>
    <x v="11"/>
  </r>
  <r>
    <x v="84"/>
    <x v="347"/>
    <x v="1"/>
    <x v="1"/>
    <x v="73"/>
    <x v="11"/>
  </r>
  <r>
    <x v="84"/>
    <x v="348"/>
    <x v="1"/>
    <x v="1"/>
    <x v="73"/>
    <x v="11"/>
  </r>
  <r>
    <x v="84"/>
    <x v="89"/>
    <x v="1"/>
    <x v="1"/>
    <x v="26"/>
    <x v="11"/>
  </r>
  <r>
    <x v="84"/>
    <x v="89"/>
    <x v="1"/>
    <x v="1"/>
    <x v="26"/>
    <x v="11"/>
  </r>
  <r>
    <x v="84"/>
    <x v="349"/>
    <x v="58"/>
    <x v="1"/>
    <x v="37"/>
    <x v="11"/>
  </r>
  <r>
    <x v="84"/>
    <x v="350"/>
    <x v="27"/>
    <x v="1"/>
    <x v="26"/>
    <x v="11"/>
  </r>
  <r>
    <x v="84"/>
    <x v="351"/>
    <x v="34"/>
    <x v="1"/>
    <x v="26"/>
    <x v="11"/>
  </r>
  <r>
    <x v="84"/>
    <x v="352"/>
    <x v="1"/>
    <x v="1"/>
    <x v="26"/>
    <x v="11"/>
  </r>
  <r>
    <x v="84"/>
    <x v="178"/>
    <x v="14"/>
    <x v="1"/>
    <x v="7"/>
    <x v="11"/>
  </r>
  <r>
    <x v="84"/>
    <x v="335"/>
    <x v="23"/>
    <x v="1"/>
    <x v="26"/>
    <x v="11"/>
  </r>
  <r>
    <x v="84"/>
    <x v="353"/>
    <x v="29"/>
    <x v="1"/>
    <x v="73"/>
    <x v="11"/>
  </r>
  <r>
    <x v="84"/>
    <x v="354"/>
    <x v="163"/>
    <x v="1"/>
    <x v="7"/>
    <x v="11"/>
  </r>
  <r>
    <x v="84"/>
    <x v="247"/>
    <x v="9"/>
    <x v="1"/>
    <x v="7"/>
    <x v="11"/>
  </r>
  <r>
    <x v="84"/>
    <x v="355"/>
    <x v="21"/>
    <x v="1"/>
    <x v="84"/>
    <x v="11"/>
  </r>
  <r>
    <x v="84"/>
    <x v="356"/>
    <x v="36"/>
    <x v="1"/>
    <x v="73"/>
    <x v="11"/>
  </r>
  <r>
    <x v="84"/>
    <x v="357"/>
    <x v="9"/>
    <x v="1"/>
    <x v="73"/>
    <x v="11"/>
  </r>
  <r>
    <x v="84"/>
    <x v="358"/>
    <x v="171"/>
    <x v="1"/>
    <x v="8"/>
    <x v="11"/>
  </r>
  <r>
    <x v="84"/>
    <x v="359"/>
    <x v="10"/>
    <x v="1"/>
    <x v="26"/>
    <x v="11"/>
  </r>
  <r>
    <x v="84"/>
    <x v="360"/>
    <x v="28"/>
    <x v="1"/>
    <x v="7"/>
    <x v="11"/>
  </r>
  <r>
    <x v="84"/>
    <x v="361"/>
    <x v="15"/>
    <x v="1"/>
    <x v="36"/>
    <x v="11"/>
  </r>
  <r>
    <x v="84"/>
    <x v="362"/>
    <x v="172"/>
    <x v="1"/>
    <x v="73"/>
    <x v="11"/>
  </r>
  <r>
    <x v="84"/>
    <x v="363"/>
    <x v="39"/>
    <x v="1"/>
    <x v="7"/>
    <x v="11"/>
  </r>
  <r>
    <x v="84"/>
    <x v="364"/>
    <x v="55"/>
    <x v="1"/>
    <x v="26"/>
    <x v="11"/>
  </r>
  <r>
    <x v="84"/>
    <x v="365"/>
    <x v="10"/>
    <x v="1"/>
    <x v="8"/>
    <x v="11"/>
  </r>
  <r>
    <x v="84"/>
    <x v="366"/>
    <x v="173"/>
    <x v="1"/>
    <x v="31"/>
    <x v="11"/>
  </r>
  <r>
    <x v="84"/>
    <x v="367"/>
    <x v="14"/>
    <x v="1"/>
    <x v="7"/>
    <x v="11"/>
  </r>
  <r>
    <x v="84"/>
    <x v="235"/>
    <x v="10"/>
    <x v="1"/>
    <x v="8"/>
    <x v="11"/>
  </r>
  <r>
    <x v="84"/>
    <x v="331"/>
    <x v="174"/>
    <x v="1"/>
    <x v="26"/>
    <x v="11"/>
  </r>
  <r>
    <x v="84"/>
    <x v="368"/>
    <x v="163"/>
    <x v="1"/>
    <x v="7"/>
    <x v="11"/>
  </r>
  <r>
    <x v="84"/>
    <x v="369"/>
    <x v="2"/>
    <x v="1"/>
    <x v="7"/>
    <x v="11"/>
  </r>
  <r>
    <x v="84"/>
    <x v="291"/>
    <x v="152"/>
    <x v="1"/>
    <x v="0"/>
    <x v="11"/>
  </r>
  <r>
    <x v="84"/>
    <x v="370"/>
    <x v="175"/>
    <x v="1"/>
    <x v="7"/>
    <x v="11"/>
  </r>
  <r>
    <x v="84"/>
    <x v="371"/>
    <x v="176"/>
    <x v="1"/>
    <x v="26"/>
    <x v="11"/>
  </r>
  <r>
    <x v="84"/>
    <x v="372"/>
    <x v="58"/>
    <x v="1"/>
    <x v="26"/>
    <x v="11"/>
  </r>
  <r>
    <x v="84"/>
    <x v="373"/>
    <x v="177"/>
    <x v="1"/>
    <x v="26"/>
    <x v="11"/>
  </r>
  <r>
    <x v="84"/>
    <x v="335"/>
    <x v="178"/>
    <x v="1"/>
    <x v="7"/>
    <x v="11"/>
  </r>
  <r>
    <x v="84"/>
    <x v="335"/>
    <x v="27"/>
    <x v="1"/>
    <x v="8"/>
    <x v="11"/>
  </r>
  <r>
    <x v="84"/>
    <x v="89"/>
    <x v="1"/>
    <x v="1"/>
    <x v="7"/>
    <x v="11"/>
  </r>
  <r>
    <x v="84"/>
    <x v="89"/>
    <x v="1"/>
    <x v="1"/>
    <x v="9"/>
    <x v="11"/>
  </r>
  <r>
    <x v="84"/>
    <x v="374"/>
    <x v="28"/>
    <x v="1"/>
    <x v="9"/>
    <x v="11"/>
  </r>
  <r>
    <x v="84"/>
    <x v="375"/>
    <x v="39"/>
    <x v="1"/>
    <x v="7"/>
    <x v="11"/>
  </r>
  <r>
    <x v="84"/>
    <x v="376"/>
    <x v="35"/>
    <x v="1"/>
    <x v="7"/>
    <x v="11"/>
  </r>
  <r>
    <x v="84"/>
    <x v="332"/>
    <x v="2"/>
    <x v="1"/>
    <x v="73"/>
    <x v="11"/>
  </r>
  <r>
    <x v="84"/>
    <x v="89"/>
    <x v="1"/>
    <x v="1"/>
    <x v="8"/>
    <x v="11"/>
  </r>
  <r>
    <x v="84"/>
    <x v="377"/>
    <x v="167"/>
    <x v="1"/>
    <x v="7"/>
    <x v="11"/>
  </r>
  <r>
    <x v="84"/>
    <x v="378"/>
    <x v="8"/>
    <x v="1"/>
    <x v="26"/>
    <x v="11"/>
  </r>
  <r>
    <x v="84"/>
    <x v="379"/>
    <x v="150"/>
    <x v="1"/>
    <x v="8"/>
    <x v="11"/>
  </r>
  <r>
    <x v="84"/>
    <x v="380"/>
    <x v="54"/>
    <x v="1"/>
    <x v="7"/>
    <x v="11"/>
  </r>
  <r>
    <x v="84"/>
    <x v="335"/>
    <x v="54"/>
    <x v="1"/>
    <x v="31"/>
    <x v="11"/>
  </r>
  <r>
    <x v="84"/>
    <x v="381"/>
    <x v="5"/>
    <x v="1"/>
    <x v="85"/>
    <x v="11"/>
  </r>
  <r>
    <x v="84"/>
    <x v="382"/>
    <x v="179"/>
    <x v="1"/>
    <x v="16"/>
    <x v="11"/>
  </r>
  <r>
    <x v="84"/>
    <x v="383"/>
    <x v="8"/>
    <x v="1"/>
    <x v="9"/>
    <x v="11"/>
  </r>
  <r>
    <x v="84"/>
    <x v="384"/>
    <x v="163"/>
    <x v="1"/>
    <x v="26"/>
    <x v="11"/>
  </r>
  <r>
    <x v="84"/>
    <x v="385"/>
    <x v="11"/>
    <x v="1"/>
    <x v="26"/>
    <x v="11"/>
  </r>
  <r>
    <x v="84"/>
    <x v="89"/>
    <x v="1"/>
    <x v="1"/>
    <x v="8"/>
    <x v="11"/>
  </r>
  <r>
    <x v="84"/>
    <x v="386"/>
    <x v="49"/>
    <x v="1"/>
    <x v="26"/>
    <x v="11"/>
  </r>
  <r>
    <x v="84"/>
    <x v="387"/>
    <x v="36"/>
    <x v="1"/>
    <x v="9"/>
    <x v="11"/>
  </r>
  <r>
    <x v="84"/>
    <x v="388"/>
    <x v="180"/>
    <x v="1"/>
    <x v="7"/>
    <x v="11"/>
  </r>
  <r>
    <x v="84"/>
    <x v="389"/>
    <x v="36"/>
    <x v="1"/>
    <x v="31"/>
    <x v="11"/>
  </r>
  <r>
    <x v="84"/>
    <x v="390"/>
    <x v="11"/>
    <x v="1"/>
    <x v="27"/>
    <x v="11"/>
  </r>
  <r>
    <x v="84"/>
    <x v="391"/>
    <x v="1"/>
    <x v="1"/>
    <x v="26"/>
    <x v="11"/>
  </r>
  <r>
    <x v="84"/>
    <x v="392"/>
    <x v="17"/>
    <x v="1"/>
    <x v="7"/>
    <x v="11"/>
  </r>
  <r>
    <x v="84"/>
    <x v="393"/>
    <x v="2"/>
    <x v="1"/>
    <x v="26"/>
    <x v="11"/>
  </r>
  <r>
    <x v="84"/>
    <x v="394"/>
    <x v="15"/>
    <x v="1"/>
    <x v="26"/>
    <x v="11"/>
  </r>
  <r>
    <x v="84"/>
    <x v="395"/>
    <x v="11"/>
    <x v="1"/>
    <x v="7"/>
    <x v="11"/>
  </r>
  <r>
    <x v="84"/>
    <x v="396"/>
    <x v="1"/>
    <x v="1"/>
    <x v="26"/>
    <x v="11"/>
  </r>
  <r>
    <x v="84"/>
    <x v="368"/>
    <x v="9"/>
    <x v="1"/>
    <x v="73"/>
    <x v="11"/>
  </r>
  <r>
    <x v="84"/>
    <x v="397"/>
    <x v="29"/>
    <x v="1"/>
    <x v="26"/>
    <x v="11"/>
  </r>
  <r>
    <x v="84"/>
    <x v="398"/>
    <x v="2"/>
    <x v="1"/>
    <x v="73"/>
    <x v="11"/>
  </r>
  <r>
    <x v="85"/>
    <x v="399"/>
    <x v="51"/>
    <x v="1"/>
    <x v="73"/>
    <x v="11"/>
  </r>
  <r>
    <x v="85"/>
    <x v="400"/>
    <x v="51"/>
    <x v="1"/>
    <x v="7"/>
    <x v="11"/>
  </r>
  <r>
    <x v="85"/>
    <x v="401"/>
    <x v="39"/>
    <x v="1"/>
    <x v="6"/>
    <x v="11"/>
  </r>
  <r>
    <x v="85"/>
    <x v="402"/>
    <x v="170"/>
    <x v="1"/>
    <x v="7"/>
    <x v="11"/>
  </r>
  <r>
    <x v="85"/>
    <x v="403"/>
    <x v="49"/>
    <x v="1"/>
    <x v="26"/>
    <x v="11"/>
  </r>
  <r>
    <x v="85"/>
    <x v="5"/>
    <x v="181"/>
    <x v="1"/>
    <x v="73"/>
    <x v="11"/>
  </r>
  <r>
    <x v="85"/>
    <x v="335"/>
    <x v="49"/>
    <x v="1"/>
    <x v="86"/>
    <x v="11"/>
  </r>
  <r>
    <x v="85"/>
    <x v="404"/>
    <x v="2"/>
    <x v="1"/>
    <x v="26"/>
    <x v="11"/>
  </r>
  <r>
    <x v="85"/>
    <x v="405"/>
    <x v="182"/>
    <x v="1"/>
    <x v="7"/>
    <x v="11"/>
  </r>
  <r>
    <x v="85"/>
    <x v="406"/>
    <x v="183"/>
    <x v="1"/>
    <x v="7"/>
    <x v="11"/>
  </r>
  <r>
    <x v="85"/>
    <x v="407"/>
    <x v="26"/>
    <x v="1"/>
    <x v="7"/>
    <x v="11"/>
  </r>
  <r>
    <x v="85"/>
    <x v="408"/>
    <x v="35"/>
    <x v="1"/>
    <x v="6"/>
    <x v="11"/>
  </r>
  <r>
    <x v="85"/>
    <x v="409"/>
    <x v="49"/>
    <x v="1"/>
    <x v="7"/>
    <x v="11"/>
  </r>
  <r>
    <x v="85"/>
    <x v="410"/>
    <x v="184"/>
    <x v="1"/>
    <x v="7"/>
    <x v="11"/>
  </r>
  <r>
    <x v="85"/>
    <x v="411"/>
    <x v="185"/>
    <x v="1"/>
    <x v="26"/>
    <x v="11"/>
  </r>
  <r>
    <x v="85"/>
    <x v="412"/>
    <x v="186"/>
    <x v="1"/>
    <x v="26"/>
    <x v="11"/>
  </r>
  <r>
    <x v="85"/>
    <x v="413"/>
    <x v="12"/>
    <x v="1"/>
    <x v="26"/>
    <x v="11"/>
  </r>
  <r>
    <x v="85"/>
    <x v="414"/>
    <x v="1"/>
    <x v="1"/>
    <x v="26"/>
    <x v="11"/>
  </r>
  <r>
    <x v="85"/>
    <x v="415"/>
    <x v="187"/>
    <x v="1"/>
    <x v="8"/>
    <x v="11"/>
  </r>
  <r>
    <x v="85"/>
    <x v="416"/>
    <x v="181"/>
    <x v="1"/>
    <x v="7"/>
    <x v="11"/>
  </r>
  <r>
    <x v="85"/>
    <x v="417"/>
    <x v="44"/>
    <x v="1"/>
    <x v="73"/>
    <x v="11"/>
  </r>
  <r>
    <x v="85"/>
    <x v="418"/>
    <x v="15"/>
    <x v="1"/>
    <x v="73"/>
    <x v="11"/>
  </r>
  <r>
    <x v="85"/>
    <x v="261"/>
    <x v="40"/>
    <x v="1"/>
    <x v="7"/>
    <x v="11"/>
  </r>
  <r>
    <x v="85"/>
    <x v="419"/>
    <x v="40"/>
    <x v="1"/>
    <x v="26"/>
    <x v="11"/>
  </r>
  <r>
    <x v="85"/>
    <x v="420"/>
    <x v="54"/>
    <x v="1"/>
    <x v="26"/>
    <x v="11"/>
  </r>
  <r>
    <x v="85"/>
    <x v="421"/>
    <x v="11"/>
    <x v="1"/>
    <x v="7"/>
    <x v="11"/>
  </r>
  <r>
    <x v="85"/>
    <x v="168"/>
    <x v="188"/>
    <x v="1"/>
    <x v="7"/>
    <x v="11"/>
  </r>
  <r>
    <x v="85"/>
    <x v="422"/>
    <x v="189"/>
    <x v="1"/>
    <x v="26"/>
    <x v="11"/>
  </r>
  <r>
    <x v="85"/>
    <x v="423"/>
    <x v="1"/>
    <x v="1"/>
    <x v="26"/>
    <x v="11"/>
  </r>
  <r>
    <x v="85"/>
    <x v="424"/>
    <x v="190"/>
    <x v="1"/>
    <x v="7"/>
    <x v="11"/>
  </r>
  <r>
    <x v="85"/>
    <x v="425"/>
    <x v="1"/>
    <x v="1"/>
    <x v="7"/>
    <x v="11"/>
  </r>
  <r>
    <x v="85"/>
    <x v="89"/>
    <x v="1"/>
    <x v="1"/>
    <x v="26"/>
    <x v="11"/>
  </r>
  <r>
    <x v="85"/>
    <x v="426"/>
    <x v="191"/>
    <x v="1"/>
    <x v="31"/>
    <x v="11"/>
  </r>
  <r>
    <x v="85"/>
    <x v="427"/>
    <x v="187"/>
    <x v="1"/>
    <x v="22"/>
    <x v="11"/>
  </r>
  <r>
    <x v="85"/>
    <x v="428"/>
    <x v="10"/>
    <x v="1"/>
    <x v="8"/>
    <x v="11"/>
  </r>
  <r>
    <x v="85"/>
    <x v="429"/>
    <x v="40"/>
    <x v="1"/>
    <x v="73"/>
    <x v="11"/>
  </r>
  <r>
    <x v="85"/>
    <x v="430"/>
    <x v="48"/>
    <x v="1"/>
    <x v="8"/>
    <x v="11"/>
  </r>
  <r>
    <x v="85"/>
    <x v="431"/>
    <x v="21"/>
    <x v="1"/>
    <x v="26"/>
    <x v="11"/>
  </r>
  <r>
    <x v="85"/>
    <x v="432"/>
    <x v="49"/>
    <x v="1"/>
    <x v="26"/>
    <x v="11"/>
  </r>
  <r>
    <x v="85"/>
    <x v="351"/>
    <x v="192"/>
    <x v="1"/>
    <x v="26"/>
    <x v="11"/>
  </r>
  <r>
    <x v="85"/>
    <x v="433"/>
    <x v="152"/>
    <x v="1"/>
    <x v="7"/>
    <x v="11"/>
  </r>
  <r>
    <x v="85"/>
    <x v="434"/>
    <x v="170"/>
    <x v="1"/>
    <x v="7"/>
    <x v="11"/>
  </r>
  <r>
    <x v="85"/>
    <x v="89"/>
    <x v="1"/>
    <x v="1"/>
    <x v="26"/>
    <x v="11"/>
  </r>
  <r>
    <x v="85"/>
    <x v="435"/>
    <x v="193"/>
    <x v="1"/>
    <x v="46"/>
    <x v="11"/>
  </r>
  <r>
    <x v="86"/>
    <x v="332"/>
    <x v="194"/>
    <x v="1"/>
    <x v="26"/>
    <x v="11"/>
  </r>
  <r>
    <x v="86"/>
    <x v="436"/>
    <x v="8"/>
    <x v="1"/>
    <x v="26"/>
    <x v="11"/>
  </r>
  <r>
    <x v="86"/>
    <x v="89"/>
    <x v="1"/>
    <x v="1"/>
    <x v="73"/>
    <x v="11"/>
  </r>
  <r>
    <x v="86"/>
    <x v="335"/>
    <x v="8"/>
    <x v="1"/>
    <x v="73"/>
    <x v="11"/>
  </r>
  <r>
    <x v="86"/>
    <x v="437"/>
    <x v="4"/>
    <x v="1"/>
    <x v="26"/>
    <x v="11"/>
  </r>
  <r>
    <x v="86"/>
    <x v="368"/>
    <x v="56"/>
    <x v="1"/>
    <x v="26"/>
    <x v="11"/>
  </r>
  <r>
    <x v="86"/>
    <x v="438"/>
    <x v="167"/>
    <x v="1"/>
    <x v="7"/>
    <x v="11"/>
  </r>
  <r>
    <x v="86"/>
    <x v="439"/>
    <x v="40"/>
    <x v="1"/>
    <x v="46"/>
    <x v="11"/>
  </r>
  <r>
    <x v="86"/>
    <x v="440"/>
    <x v="54"/>
    <x v="1"/>
    <x v="26"/>
    <x v="11"/>
  </r>
  <r>
    <x v="86"/>
    <x v="89"/>
    <x v="1"/>
    <x v="1"/>
    <x v="7"/>
    <x v="11"/>
  </r>
  <r>
    <x v="86"/>
    <x v="441"/>
    <x v="195"/>
    <x v="1"/>
    <x v="73"/>
    <x v="11"/>
  </r>
  <r>
    <x v="86"/>
    <x v="442"/>
    <x v="196"/>
    <x v="1"/>
    <x v="7"/>
    <x v="11"/>
  </r>
  <r>
    <x v="86"/>
    <x v="443"/>
    <x v="173"/>
    <x v="1"/>
    <x v="31"/>
    <x v="11"/>
  </r>
  <r>
    <x v="86"/>
    <x v="444"/>
    <x v="8"/>
    <x v="1"/>
    <x v="26"/>
    <x v="11"/>
  </r>
  <r>
    <x v="86"/>
    <x v="445"/>
    <x v="54"/>
    <x v="1"/>
    <x v="8"/>
    <x v="11"/>
  </r>
  <r>
    <x v="86"/>
    <x v="446"/>
    <x v="40"/>
    <x v="1"/>
    <x v="31"/>
    <x v="11"/>
  </r>
  <r>
    <x v="86"/>
    <x v="167"/>
    <x v="14"/>
    <x v="1"/>
    <x v="26"/>
    <x v="11"/>
  </r>
  <r>
    <x v="86"/>
    <x v="447"/>
    <x v="2"/>
    <x v="1"/>
    <x v="26"/>
    <x v="11"/>
  </r>
  <r>
    <x v="86"/>
    <x v="448"/>
    <x v="11"/>
    <x v="1"/>
    <x v="26"/>
    <x v="11"/>
  </r>
  <r>
    <x v="86"/>
    <x v="449"/>
    <x v="1"/>
    <x v="1"/>
    <x v="73"/>
    <x v="11"/>
  </r>
  <r>
    <x v="86"/>
    <x v="169"/>
    <x v="8"/>
    <x v="1"/>
    <x v="73"/>
    <x v="11"/>
  </r>
  <r>
    <x v="86"/>
    <x v="450"/>
    <x v="27"/>
    <x v="1"/>
    <x v="7"/>
    <x v="11"/>
  </r>
  <r>
    <x v="86"/>
    <x v="451"/>
    <x v="40"/>
    <x v="1"/>
    <x v="7"/>
    <x v="11"/>
  </r>
  <r>
    <x v="86"/>
    <x v="89"/>
    <x v="1"/>
    <x v="1"/>
    <x v="26"/>
    <x v="11"/>
  </r>
  <r>
    <x v="86"/>
    <x v="452"/>
    <x v="29"/>
    <x v="1"/>
    <x v="46"/>
    <x v="11"/>
  </r>
  <r>
    <x v="86"/>
    <x v="453"/>
    <x v="197"/>
    <x v="1"/>
    <x v="7"/>
    <x v="11"/>
  </r>
  <r>
    <x v="87"/>
    <x v="454"/>
    <x v="198"/>
    <x v="1"/>
    <x v="7"/>
    <x v="11"/>
  </r>
  <r>
    <x v="87"/>
    <x v="455"/>
    <x v="1"/>
    <x v="1"/>
    <x v="31"/>
    <x v="11"/>
  </r>
  <r>
    <x v="87"/>
    <x v="456"/>
    <x v="40"/>
    <x v="1"/>
    <x v="26"/>
    <x v="11"/>
  </r>
  <r>
    <x v="87"/>
    <x v="457"/>
    <x v="11"/>
    <x v="1"/>
    <x v="26"/>
    <x v="11"/>
  </r>
  <r>
    <x v="87"/>
    <x v="458"/>
    <x v="199"/>
    <x v="1"/>
    <x v="9"/>
    <x v="11"/>
  </r>
  <r>
    <x v="87"/>
    <x v="340"/>
    <x v="14"/>
    <x v="1"/>
    <x v="26"/>
    <x v="11"/>
  </r>
  <r>
    <x v="87"/>
    <x v="459"/>
    <x v="200"/>
    <x v="1"/>
    <x v="7"/>
    <x v="11"/>
  </r>
  <r>
    <x v="87"/>
    <x v="460"/>
    <x v="31"/>
    <x v="1"/>
    <x v="26"/>
    <x v="11"/>
  </r>
  <r>
    <x v="87"/>
    <x v="461"/>
    <x v="10"/>
    <x v="1"/>
    <x v="73"/>
    <x v="11"/>
  </r>
  <r>
    <x v="87"/>
    <x v="462"/>
    <x v="201"/>
    <x v="1"/>
    <x v="26"/>
    <x v="11"/>
  </r>
  <r>
    <x v="87"/>
    <x v="463"/>
    <x v="25"/>
    <x v="1"/>
    <x v="73"/>
    <x v="11"/>
  </r>
  <r>
    <x v="87"/>
    <x v="464"/>
    <x v="9"/>
    <x v="1"/>
    <x v="8"/>
    <x v="11"/>
  </r>
  <r>
    <x v="87"/>
    <x v="465"/>
    <x v="163"/>
    <x v="1"/>
    <x v="87"/>
    <x v="11"/>
  </r>
  <r>
    <x v="87"/>
    <x v="466"/>
    <x v="36"/>
    <x v="1"/>
    <x v="73"/>
    <x v="11"/>
  </r>
  <r>
    <x v="88"/>
    <x v="467"/>
    <x v="48"/>
    <x v="1"/>
    <x v="22"/>
    <x v="11"/>
  </r>
  <r>
    <x v="88"/>
    <x v="468"/>
    <x v="11"/>
    <x v="1"/>
    <x v="26"/>
    <x v="11"/>
  </r>
  <r>
    <x v="88"/>
    <x v="469"/>
    <x v="54"/>
    <x v="1"/>
    <x v="26"/>
    <x v="11"/>
  </r>
  <r>
    <x v="88"/>
    <x v="470"/>
    <x v="10"/>
    <x v="1"/>
    <x v="7"/>
    <x v="11"/>
  </r>
  <r>
    <x v="88"/>
    <x v="471"/>
    <x v="1"/>
    <x v="1"/>
    <x v="43"/>
    <x v="11"/>
  </r>
  <r>
    <x v="88"/>
    <x v="472"/>
    <x v="202"/>
    <x v="1"/>
    <x v="7"/>
    <x v="11"/>
  </r>
  <r>
    <x v="88"/>
    <x v="473"/>
    <x v="1"/>
    <x v="1"/>
    <x v="26"/>
    <x v="11"/>
  </r>
  <r>
    <x v="88"/>
    <x v="474"/>
    <x v="31"/>
    <x v="1"/>
    <x v="7"/>
    <x v="11"/>
  </r>
  <r>
    <x v="88"/>
    <x v="475"/>
    <x v="203"/>
    <x v="1"/>
    <x v="26"/>
    <x v="11"/>
  </r>
  <r>
    <x v="88"/>
    <x v="476"/>
    <x v="25"/>
    <x v="1"/>
    <x v="7"/>
    <x v="11"/>
  </r>
  <r>
    <x v="88"/>
    <x v="477"/>
    <x v="204"/>
    <x v="1"/>
    <x v="6"/>
    <x v="11"/>
  </r>
  <r>
    <x v="88"/>
    <x v="478"/>
    <x v="25"/>
    <x v="1"/>
    <x v="88"/>
    <x v="11"/>
  </r>
  <r>
    <x v="88"/>
    <x v="479"/>
    <x v="28"/>
    <x v="1"/>
    <x v="7"/>
    <x v="11"/>
  </r>
  <r>
    <x v="89"/>
    <x v="480"/>
    <x v="55"/>
    <x v="1"/>
    <x v="26"/>
    <x v="11"/>
  </r>
  <r>
    <x v="89"/>
    <x v="335"/>
    <x v="205"/>
    <x v="1"/>
    <x v="26"/>
    <x v="11"/>
  </r>
  <r>
    <x v="89"/>
    <x v="481"/>
    <x v="10"/>
    <x v="1"/>
    <x v="7"/>
    <x v="11"/>
  </r>
  <r>
    <x v="89"/>
    <x v="482"/>
    <x v="48"/>
    <x v="1"/>
    <x v="9"/>
    <x v="11"/>
  </r>
  <r>
    <x v="89"/>
    <x v="483"/>
    <x v="163"/>
    <x v="1"/>
    <x v="26"/>
    <x v="11"/>
  </r>
  <r>
    <x v="90"/>
    <x v="484"/>
    <x v="204"/>
    <x v="1"/>
    <x v="26"/>
    <x v="11"/>
  </r>
  <r>
    <x v="90"/>
    <x v="485"/>
    <x v="181"/>
    <x v="1"/>
    <x v="26"/>
    <x v="11"/>
  </r>
  <r>
    <x v="90"/>
    <x v="486"/>
    <x v="11"/>
    <x v="1"/>
    <x v="7"/>
    <x v="11"/>
  </r>
  <r>
    <x v="90"/>
    <x v="487"/>
    <x v="206"/>
    <x v="45"/>
    <x v="31"/>
    <x v="14"/>
  </r>
  <r>
    <x v="90"/>
    <x v="487"/>
    <x v="206"/>
    <x v="45"/>
    <x v="31"/>
    <x v="14"/>
  </r>
  <r>
    <x v="90"/>
    <x v="487"/>
    <x v="206"/>
    <x v="45"/>
    <x v="31"/>
    <x v="14"/>
  </r>
  <r>
    <x v="90"/>
    <x v="487"/>
    <x v="206"/>
    <x v="45"/>
    <x v="31"/>
    <x v="14"/>
  </r>
  <r>
    <x v="90"/>
    <x v="487"/>
    <x v="206"/>
    <x v="45"/>
    <x v="31"/>
    <x v="14"/>
  </r>
  <r>
    <x v="91"/>
    <x v="488"/>
    <x v="11"/>
    <x v="1"/>
    <x v="9"/>
    <x v="11"/>
  </r>
  <r>
    <x v="91"/>
    <x v="489"/>
    <x v="8"/>
    <x v="1"/>
    <x v="26"/>
    <x v="11"/>
  </r>
  <r>
    <x v="91"/>
    <x v="490"/>
    <x v="173"/>
    <x v="1"/>
    <x v="6"/>
    <x v="11"/>
  </r>
  <r>
    <x v="92"/>
    <x v="89"/>
    <x v="1"/>
    <x v="1"/>
    <x v="8"/>
    <x v="11"/>
  </r>
  <r>
    <x v="92"/>
    <x v="491"/>
    <x v="28"/>
    <x v="1"/>
    <x v="6"/>
    <x v="11"/>
  </r>
  <r>
    <x v="92"/>
    <x v="492"/>
    <x v="201"/>
    <x v="1"/>
    <x v="7"/>
    <x v="11"/>
  </r>
  <r>
    <x v="93"/>
    <x v="89"/>
    <x v="1"/>
    <x v="1"/>
    <x v="7"/>
    <x v="11"/>
  </r>
  <r>
    <x v="93"/>
    <x v="493"/>
    <x v="1"/>
    <x v="1"/>
    <x v="9"/>
    <x v="11"/>
  </r>
  <r>
    <x v="93"/>
    <x v="494"/>
    <x v="1"/>
    <x v="1"/>
    <x v="26"/>
    <x v="11"/>
  </r>
  <r>
    <x v="93"/>
    <x v="495"/>
    <x v="1"/>
    <x v="1"/>
    <x v="89"/>
    <x v="11"/>
  </r>
  <r>
    <x v="93"/>
    <x v="89"/>
    <x v="1"/>
    <x v="1"/>
    <x v="7"/>
    <x v="11"/>
  </r>
  <r>
    <x v="94"/>
    <x v="496"/>
    <x v="1"/>
    <x v="1"/>
    <x v="26"/>
    <x v="11"/>
  </r>
  <r>
    <x v="95"/>
    <x v="89"/>
    <x v="1"/>
    <x v="1"/>
    <x v="9"/>
    <x v="11"/>
  </r>
  <r>
    <x v="95"/>
    <x v="497"/>
    <x v="1"/>
    <x v="1"/>
    <x v="7"/>
    <x v="11"/>
  </r>
  <r>
    <x v="96"/>
    <x v="498"/>
    <x v="1"/>
    <x v="1"/>
    <x v="26"/>
    <x v="17"/>
  </r>
  <r>
    <x v="96"/>
    <x v="499"/>
    <x v="1"/>
    <x v="1"/>
    <x v="26"/>
    <x v="11"/>
  </r>
  <r>
    <x v="96"/>
    <x v="500"/>
    <x v="1"/>
    <x v="1"/>
    <x v="51"/>
    <x v="11"/>
  </r>
  <r>
    <x v="97"/>
    <x v="501"/>
    <x v="1"/>
    <x v="1"/>
    <x v="73"/>
    <x v="11"/>
  </r>
  <r>
    <x v="97"/>
    <x v="89"/>
    <x v="1"/>
    <x v="1"/>
    <x v="46"/>
    <x v="11"/>
  </r>
  <r>
    <x v="97"/>
    <x v="502"/>
    <x v="1"/>
    <x v="1"/>
    <x v="7"/>
    <x v="11"/>
  </r>
  <r>
    <x v="97"/>
    <x v="503"/>
    <x v="1"/>
    <x v="1"/>
    <x v="7"/>
    <x v="11"/>
  </r>
  <r>
    <x v="97"/>
    <x v="504"/>
    <x v="1"/>
    <x v="1"/>
    <x v="6"/>
    <x v="11"/>
  </r>
  <r>
    <x v="97"/>
    <x v="505"/>
    <x v="1"/>
    <x v="1"/>
    <x v="26"/>
    <x v="11"/>
  </r>
  <r>
    <x v="97"/>
    <x v="506"/>
    <x v="1"/>
    <x v="1"/>
    <x v="26"/>
    <x v="11"/>
  </r>
  <r>
    <x v="97"/>
    <x v="507"/>
    <x v="1"/>
    <x v="1"/>
    <x v="26"/>
    <x v="11"/>
  </r>
  <r>
    <x v="97"/>
    <x v="508"/>
    <x v="1"/>
    <x v="1"/>
    <x v="73"/>
    <x v="11"/>
  </r>
  <r>
    <x v="97"/>
    <x v="294"/>
    <x v="1"/>
    <x v="1"/>
    <x v="73"/>
    <x v="11"/>
  </r>
  <r>
    <x v="97"/>
    <x v="509"/>
    <x v="1"/>
    <x v="1"/>
    <x v="8"/>
    <x v="11"/>
  </r>
  <r>
    <x v="97"/>
    <x v="510"/>
    <x v="1"/>
    <x v="1"/>
    <x v="26"/>
    <x v="11"/>
  </r>
  <r>
    <x v="97"/>
    <x v="89"/>
    <x v="1"/>
    <x v="1"/>
    <x v="73"/>
    <x v="11"/>
  </r>
  <r>
    <x v="97"/>
    <x v="511"/>
    <x v="1"/>
    <x v="1"/>
    <x v="26"/>
    <x v="11"/>
  </r>
  <r>
    <x v="97"/>
    <x v="512"/>
    <x v="1"/>
    <x v="1"/>
    <x v="9"/>
    <x v="11"/>
  </r>
  <r>
    <x v="97"/>
    <x v="89"/>
    <x v="1"/>
    <x v="1"/>
    <x v="7"/>
    <x v="11"/>
  </r>
  <r>
    <x v="97"/>
    <x v="513"/>
    <x v="1"/>
    <x v="1"/>
    <x v="9"/>
    <x v="11"/>
  </r>
  <r>
    <x v="97"/>
    <x v="514"/>
    <x v="1"/>
    <x v="1"/>
    <x v="7"/>
    <x v="11"/>
  </r>
  <r>
    <x v="97"/>
    <x v="89"/>
    <x v="1"/>
    <x v="1"/>
    <x v="73"/>
    <x v="11"/>
  </r>
  <r>
    <x v="97"/>
    <x v="515"/>
    <x v="1"/>
    <x v="1"/>
    <x v="26"/>
    <x v="11"/>
  </r>
  <r>
    <x v="97"/>
    <x v="516"/>
    <x v="1"/>
    <x v="1"/>
    <x v="73"/>
    <x v="11"/>
  </r>
  <r>
    <x v="97"/>
    <x v="89"/>
    <x v="1"/>
    <x v="1"/>
    <x v="73"/>
    <x v="11"/>
  </r>
  <r>
    <x v="97"/>
    <x v="517"/>
    <x v="1"/>
    <x v="1"/>
    <x v="26"/>
    <x v="11"/>
  </r>
  <r>
    <x v="97"/>
    <x v="89"/>
    <x v="1"/>
    <x v="1"/>
    <x v="73"/>
    <x v="11"/>
  </r>
  <r>
    <x v="97"/>
    <x v="89"/>
    <x v="1"/>
    <x v="1"/>
    <x v="7"/>
    <x v="11"/>
  </r>
  <r>
    <x v="97"/>
    <x v="89"/>
    <x v="1"/>
    <x v="1"/>
    <x v="7"/>
    <x v="11"/>
  </r>
  <r>
    <x v="97"/>
    <x v="518"/>
    <x v="1"/>
    <x v="1"/>
    <x v="73"/>
    <x v="11"/>
  </r>
  <r>
    <x v="97"/>
    <x v="519"/>
    <x v="1"/>
    <x v="1"/>
    <x v="7"/>
    <x v="11"/>
  </r>
  <r>
    <x v="97"/>
    <x v="89"/>
    <x v="1"/>
    <x v="1"/>
    <x v="9"/>
    <x v="11"/>
  </r>
  <r>
    <x v="97"/>
    <x v="520"/>
    <x v="1"/>
    <x v="1"/>
    <x v="8"/>
    <x v="11"/>
  </r>
  <r>
    <x v="97"/>
    <x v="89"/>
    <x v="1"/>
    <x v="1"/>
    <x v="90"/>
    <x v="11"/>
  </r>
  <r>
    <x v="97"/>
    <x v="521"/>
    <x v="1"/>
    <x v="1"/>
    <x v="7"/>
    <x v="11"/>
  </r>
  <r>
    <x v="97"/>
    <x v="522"/>
    <x v="1"/>
    <x v="1"/>
    <x v="7"/>
    <x v="11"/>
  </r>
  <r>
    <x v="98"/>
    <x v="89"/>
    <x v="1"/>
    <x v="1"/>
    <x v="26"/>
    <x v="11"/>
  </r>
  <r>
    <x v="98"/>
    <x v="523"/>
    <x v="1"/>
    <x v="1"/>
    <x v="73"/>
    <x v="11"/>
  </r>
  <r>
    <x v="98"/>
    <x v="524"/>
    <x v="1"/>
    <x v="1"/>
    <x v="26"/>
    <x v="11"/>
  </r>
  <r>
    <x v="99"/>
    <x v="525"/>
    <x v="1"/>
    <x v="1"/>
    <x v="8"/>
    <x v="11"/>
  </r>
  <r>
    <x v="99"/>
    <x v="526"/>
    <x v="1"/>
    <x v="1"/>
    <x v="7"/>
    <x v="11"/>
  </r>
  <r>
    <x v="99"/>
    <x v="527"/>
    <x v="1"/>
    <x v="1"/>
    <x v="91"/>
    <x v="11"/>
  </r>
  <r>
    <x v="99"/>
    <x v="528"/>
    <x v="1"/>
    <x v="1"/>
    <x v="6"/>
    <x v="11"/>
  </r>
  <r>
    <x v="99"/>
    <x v="529"/>
    <x v="1"/>
    <x v="1"/>
    <x v="73"/>
    <x v="11"/>
  </r>
  <r>
    <x v="99"/>
    <x v="530"/>
    <x v="1"/>
    <x v="1"/>
    <x v="26"/>
    <x v="11"/>
  </r>
  <r>
    <x v="100"/>
    <x v="89"/>
    <x v="1"/>
    <x v="1"/>
    <x v="7"/>
    <x v="11"/>
  </r>
  <r>
    <x v="100"/>
    <x v="531"/>
    <x v="1"/>
    <x v="1"/>
    <x v="8"/>
    <x v="11"/>
  </r>
  <r>
    <x v="100"/>
    <x v="532"/>
    <x v="1"/>
    <x v="1"/>
    <x v="9"/>
    <x v="11"/>
  </r>
  <r>
    <x v="100"/>
    <x v="533"/>
    <x v="1"/>
    <x v="1"/>
    <x v="9"/>
    <x v="18"/>
  </r>
  <r>
    <x v="100"/>
    <x v="533"/>
    <x v="1"/>
    <x v="1"/>
    <x v="9"/>
    <x v="16"/>
  </r>
  <r>
    <x v="100"/>
    <x v="533"/>
    <x v="1"/>
    <x v="1"/>
    <x v="9"/>
    <x v="21"/>
  </r>
  <r>
    <x v="101"/>
    <x v="534"/>
    <x v="1"/>
    <x v="1"/>
    <x v="31"/>
    <x v="11"/>
  </r>
  <r>
    <x v="102"/>
    <x v="535"/>
    <x v="1"/>
    <x v="1"/>
    <x v="26"/>
    <x v="11"/>
  </r>
  <r>
    <x v="103"/>
    <x v="536"/>
    <x v="1"/>
    <x v="1"/>
    <x v="8"/>
    <x v="11"/>
  </r>
  <r>
    <x v="103"/>
    <x v="175"/>
    <x v="11"/>
    <x v="27"/>
    <x v="50"/>
    <x v="14"/>
  </r>
  <r>
    <x v="104"/>
    <x v="537"/>
    <x v="54"/>
    <x v="1"/>
    <x v="92"/>
    <x v="14"/>
  </r>
  <r>
    <x v="104"/>
    <x v="74"/>
    <x v="12"/>
    <x v="1"/>
    <x v="9"/>
    <x v="14"/>
  </r>
  <r>
    <x v="104"/>
    <x v="538"/>
    <x v="207"/>
    <x v="1"/>
    <x v="27"/>
    <x v="22"/>
  </r>
  <r>
    <x v="104"/>
    <x v="539"/>
    <x v="208"/>
    <x v="1"/>
    <x v="8"/>
    <x v="22"/>
  </r>
  <r>
    <x v="104"/>
    <x v="540"/>
    <x v="209"/>
    <x v="1"/>
    <x v="9"/>
    <x v="22"/>
  </r>
  <r>
    <x v="105"/>
    <x v="541"/>
    <x v="210"/>
    <x v="1"/>
    <x v="26"/>
    <x v="22"/>
  </r>
  <r>
    <x v="105"/>
    <x v="542"/>
    <x v="211"/>
    <x v="1"/>
    <x v="8"/>
    <x v="17"/>
  </r>
  <r>
    <x v="105"/>
    <x v="542"/>
    <x v="211"/>
    <x v="1"/>
    <x v="8"/>
    <x v="22"/>
  </r>
  <r>
    <x v="105"/>
    <x v="542"/>
    <x v="211"/>
    <x v="1"/>
    <x v="8"/>
    <x v="19"/>
  </r>
  <r>
    <x v="105"/>
    <x v="543"/>
    <x v="212"/>
    <x v="1"/>
    <x v="26"/>
    <x v="22"/>
  </r>
  <r>
    <x v="105"/>
    <x v="544"/>
    <x v="212"/>
    <x v="1"/>
    <x v="8"/>
    <x v="14"/>
  </r>
  <r>
    <x v="105"/>
    <x v="545"/>
    <x v="207"/>
    <x v="1"/>
    <x v="43"/>
    <x v="14"/>
  </r>
  <r>
    <x v="105"/>
    <x v="546"/>
    <x v="213"/>
    <x v="1"/>
    <x v="31"/>
    <x v="14"/>
  </r>
  <r>
    <x v="105"/>
    <x v="547"/>
    <x v="170"/>
    <x v="1"/>
    <x v="27"/>
    <x v="22"/>
  </r>
  <r>
    <x v="105"/>
    <x v="548"/>
    <x v="214"/>
    <x v="1"/>
    <x v="8"/>
    <x v="22"/>
  </r>
  <r>
    <x v="105"/>
    <x v="549"/>
    <x v="154"/>
    <x v="1"/>
    <x v="26"/>
    <x v="11"/>
  </r>
  <r>
    <x v="105"/>
    <x v="89"/>
    <x v="1"/>
    <x v="1"/>
    <x v="6"/>
    <x v="11"/>
  </r>
  <r>
    <x v="105"/>
    <x v="308"/>
    <x v="54"/>
    <x v="1"/>
    <x v="9"/>
    <x v="11"/>
  </r>
  <r>
    <x v="106"/>
    <x v="550"/>
    <x v="215"/>
    <x v="1"/>
    <x v="8"/>
    <x v="22"/>
  </r>
  <r>
    <x v="106"/>
    <x v="551"/>
    <x v="216"/>
    <x v="1"/>
    <x v="9"/>
    <x v="22"/>
  </r>
  <r>
    <x v="106"/>
    <x v="552"/>
    <x v="217"/>
    <x v="1"/>
    <x v="9"/>
    <x v="22"/>
  </r>
  <r>
    <x v="106"/>
    <x v="553"/>
    <x v="15"/>
    <x v="46"/>
    <x v="27"/>
    <x v="22"/>
  </r>
  <r>
    <x v="106"/>
    <x v="89"/>
    <x v="1"/>
    <x v="1"/>
    <x v="26"/>
    <x v="11"/>
  </r>
  <r>
    <x v="106"/>
    <x v="554"/>
    <x v="23"/>
    <x v="1"/>
    <x v="26"/>
    <x v="11"/>
  </r>
  <r>
    <x v="107"/>
    <x v="555"/>
    <x v="1"/>
    <x v="1"/>
    <x v="73"/>
    <x v="11"/>
  </r>
  <r>
    <x v="107"/>
    <x v="556"/>
    <x v="4"/>
    <x v="1"/>
    <x v="26"/>
    <x v="22"/>
  </r>
  <r>
    <x v="108"/>
    <x v="557"/>
    <x v="40"/>
    <x v="1"/>
    <x v="6"/>
    <x v="14"/>
  </r>
  <r>
    <x v="108"/>
    <x v="558"/>
    <x v="9"/>
    <x v="1"/>
    <x v="6"/>
    <x v="22"/>
  </r>
  <r>
    <x v="109"/>
    <x v="308"/>
    <x v="54"/>
    <x v="1"/>
    <x v="22"/>
    <x v="11"/>
  </r>
  <r>
    <x v="110"/>
    <x v="559"/>
    <x v="1"/>
    <x v="1"/>
    <x v="22"/>
    <x v="23"/>
  </r>
  <r>
    <x v="110"/>
    <x v="559"/>
    <x v="1"/>
    <x v="1"/>
    <x v="22"/>
    <x v="20"/>
  </r>
  <r>
    <x v="110"/>
    <x v="560"/>
    <x v="174"/>
    <x v="1"/>
    <x v="31"/>
    <x v="11"/>
  </r>
  <r>
    <x v="110"/>
    <x v="237"/>
    <x v="1"/>
    <x v="1"/>
    <x v="26"/>
    <x v="11"/>
  </r>
  <r>
    <x v="110"/>
    <x v="558"/>
    <x v="186"/>
    <x v="1"/>
    <x v="73"/>
    <x v="11"/>
  </r>
  <r>
    <x v="111"/>
    <x v="561"/>
    <x v="1"/>
    <x v="1"/>
    <x v="7"/>
    <x v="22"/>
  </r>
  <r>
    <x v="111"/>
    <x v="562"/>
    <x v="1"/>
    <x v="1"/>
    <x v="8"/>
    <x v="14"/>
  </r>
  <r>
    <x v="112"/>
    <x v="563"/>
    <x v="1"/>
    <x v="1"/>
    <x v="9"/>
    <x v="14"/>
  </r>
  <r>
    <x v="112"/>
    <x v="564"/>
    <x v="2"/>
    <x v="1"/>
    <x v="7"/>
    <x v="11"/>
  </r>
  <r>
    <x v="112"/>
    <x v="344"/>
    <x v="51"/>
    <x v="1"/>
    <x v="26"/>
    <x v="11"/>
  </r>
  <r>
    <x v="112"/>
    <x v="314"/>
    <x v="12"/>
    <x v="1"/>
    <x v="73"/>
    <x v="11"/>
  </r>
  <r>
    <x v="112"/>
    <x v="565"/>
    <x v="5"/>
    <x v="1"/>
    <x v="6"/>
    <x v="11"/>
  </r>
  <r>
    <x v="112"/>
    <x v="566"/>
    <x v="1"/>
    <x v="1"/>
    <x v="43"/>
    <x v="14"/>
  </r>
  <r>
    <x v="112"/>
    <x v="567"/>
    <x v="1"/>
    <x v="1"/>
    <x v="9"/>
    <x v="14"/>
  </r>
  <r>
    <x v="113"/>
    <x v="568"/>
    <x v="35"/>
    <x v="8"/>
    <x v="0"/>
    <x v="18"/>
  </r>
  <r>
    <x v="113"/>
    <x v="487"/>
    <x v="206"/>
    <x v="45"/>
    <x v="93"/>
    <x v="14"/>
  </r>
  <r>
    <x v="113"/>
    <x v="89"/>
    <x v="1"/>
    <x v="1"/>
    <x v="9"/>
    <x v="11"/>
  </r>
  <r>
    <x v="113"/>
    <x v="569"/>
    <x v="218"/>
    <x v="1"/>
    <x v="73"/>
    <x v="11"/>
  </r>
  <r>
    <x v="113"/>
    <x v="308"/>
    <x v="54"/>
    <x v="1"/>
    <x v="22"/>
    <x v="11"/>
  </r>
  <r>
    <x v="114"/>
    <x v="570"/>
    <x v="4"/>
    <x v="32"/>
    <x v="31"/>
    <x v="22"/>
  </r>
  <r>
    <x v="115"/>
    <x v="571"/>
    <x v="1"/>
    <x v="1"/>
    <x v="9"/>
    <x v="22"/>
  </r>
  <r>
    <x v="116"/>
    <x v="572"/>
    <x v="1"/>
    <x v="1"/>
    <x v="8"/>
    <x v="22"/>
  </r>
  <r>
    <x v="117"/>
    <x v="54"/>
    <x v="10"/>
    <x v="1"/>
    <x v="94"/>
    <x v="14"/>
  </r>
  <r>
    <x v="117"/>
    <x v="567"/>
    <x v="1"/>
    <x v="1"/>
    <x v="26"/>
    <x v="14"/>
  </r>
  <r>
    <x v="117"/>
    <x v="573"/>
    <x v="1"/>
    <x v="1"/>
    <x v="26"/>
    <x v="22"/>
  </r>
  <r>
    <x v="117"/>
    <x v="574"/>
    <x v="9"/>
    <x v="3"/>
    <x v="95"/>
    <x v="22"/>
  </r>
  <r>
    <x v="117"/>
    <x v="575"/>
    <x v="8"/>
    <x v="4"/>
    <x v="9"/>
    <x v="22"/>
  </r>
  <r>
    <x v="118"/>
    <x v="576"/>
    <x v="12"/>
    <x v="17"/>
    <x v="8"/>
    <x v="22"/>
  </r>
  <r>
    <x v="118"/>
    <x v="577"/>
    <x v="1"/>
    <x v="1"/>
    <x v="7"/>
    <x v="22"/>
  </r>
  <r>
    <x v="119"/>
    <x v="578"/>
    <x v="1"/>
    <x v="1"/>
    <x v="26"/>
    <x v="14"/>
  </r>
  <r>
    <x v="120"/>
    <x v="579"/>
    <x v="165"/>
    <x v="47"/>
    <x v="6"/>
    <x v="14"/>
  </r>
  <r>
    <x v="120"/>
    <x v="580"/>
    <x v="9"/>
    <x v="8"/>
    <x v="7"/>
    <x v="22"/>
  </r>
  <r>
    <x v="120"/>
    <x v="581"/>
    <x v="29"/>
    <x v="25"/>
    <x v="0"/>
    <x v="22"/>
  </r>
  <r>
    <x v="120"/>
    <x v="582"/>
    <x v="219"/>
    <x v="6"/>
    <x v="16"/>
    <x v="22"/>
  </r>
  <r>
    <x v="120"/>
    <x v="583"/>
    <x v="1"/>
    <x v="1"/>
    <x v="8"/>
    <x v="22"/>
  </r>
  <r>
    <x v="120"/>
    <x v="584"/>
    <x v="1"/>
    <x v="1"/>
    <x v="96"/>
    <x v="22"/>
  </r>
  <r>
    <x v="121"/>
    <x v="328"/>
    <x v="23"/>
    <x v="1"/>
    <x v="26"/>
    <x v="22"/>
  </r>
  <r>
    <x v="121"/>
    <x v="89"/>
    <x v="1"/>
    <x v="1"/>
    <x v="26"/>
    <x v="22"/>
  </r>
  <r>
    <x v="121"/>
    <x v="585"/>
    <x v="188"/>
    <x v="1"/>
    <x v="73"/>
    <x v="22"/>
  </r>
  <r>
    <x v="121"/>
    <x v="124"/>
    <x v="43"/>
    <x v="1"/>
    <x v="26"/>
    <x v="22"/>
  </r>
  <r>
    <x v="121"/>
    <x v="89"/>
    <x v="1"/>
    <x v="1"/>
    <x v="26"/>
    <x v="22"/>
  </r>
  <r>
    <x v="121"/>
    <x v="89"/>
    <x v="1"/>
    <x v="1"/>
    <x v="26"/>
    <x v="22"/>
  </r>
  <r>
    <x v="121"/>
    <x v="89"/>
    <x v="1"/>
    <x v="1"/>
    <x v="9"/>
    <x v="22"/>
  </r>
  <r>
    <x v="121"/>
    <x v="586"/>
    <x v="40"/>
    <x v="1"/>
    <x v="26"/>
    <x v="22"/>
  </r>
  <r>
    <x v="121"/>
    <x v="473"/>
    <x v="1"/>
    <x v="1"/>
    <x v="26"/>
    <x v="22"/>
  </r>
  <r>
    <x v="121"/>
    <x v="168"/>
    <x v="52"/>
    <x v="1"/>
    <x v="26"/>
    <x v="22"/>
  </r>
  <r>
    <x v="121"/>
    <x v="89"/>
    <x v="1"/>
    <x v="1"/>
    <x v="7"/>
    <x v="22"/>
  </r>
  <r>
    <x v="121"/>
    <x v="89"/>
    <x v="1"/>
    <x v="1"/>
    <x v="6"/>
    <x v="22"/>
  </r>
  <r>
    <x v="121"/>
    <x v="587"/>
    <x v="28"/>
    <x v="1"/>
    <x v="26"/>
    <x v="22"/>
  </r>
  <r>
    <x v="121"/>
    <x v="588"/>
    <x v="2"/>
    <x v="1"/>
    <x v="7"/>
    <x v="22"/>
  </r>
  <r>
    <x v="121"/>
    <x v="89"/>
    <x v="1"/>
    <x v="1"/>
    <x v="37"/>
    <x v="22"/>
  </r>
  <r>
    <x v="121"/>
    <x v="292"/>
    <x v="154"/>
    <x v="1"/>
    <x v="73"/>
    <x v="22"/>
  </r>
  <r>
    <x v="121"/>
    <x v="589"/>
    <x v="199"/>
    <x v="1"/>
    <x v="8"/>
    <x v="22"/>
  </r>
  <r>
    <x v="121"/>
    <x v="89"/>
    <x v="1"/>
    <x v="1"/>
    <x v="7"/>
    <x v="22"/>
  </r>
  <r>
    <x v="121"/>
    <x v="89"/>
    <x v="1"/>
    <x v="1"/>
    <x v="26"/>
    <x v="22"/>
  </r>
  <r>
    <x v="121"/>
    <x v="315"/>
    <x v="160"/>
    <x v="1"/>
    <x v="73"/>
    <x v="22"/>
  </r>
  <r>
    <x v="121"/>
    <x v="590"/>
    <x v="168"/>
    <x v="1"/>
    <x v="7"/>
    <x v="22"/>
  </r>
  <r>
    <x v="121"/>
    <x v="591"/>
    <x v="1"/>
    <x v="1"/>
    <x v="81"/>
    <x v="22"/>
  </r>
  <r>
    <x v="121"/>
    <x v="51"/>
    <x v="8"/>
    <x v="1"/>
    <x v="73"/>
    <x v="22"/>
  </r>
  <r>
    <x v="121"/>
    <x v="439"/>
    <x v="40"/>
    <x v="1"/>
    <x v="7"/>
    <x v="22"/>
  </r>
  <r>
    <x v="121"/>
    <x v="592"/>
    <x v="51"/>
    <x v="1"/>
    <x v="9"/>
    <x v="22"/>
  </r>
  <r>
    <x v="121"/>
    <x v="381"/>
    <x v="5"/>
    <x v="1"/>
    <x v="31"/>
    <x v="22"/>
  </r>
  <r>
    <x v="121"/>
    <x v="89"/>
    <x v="1"/>
    <x v="1"/>
    <x v="26"/>
    <x v="22"/>
  </r>
  <r>
    <x v="121"/>
    <x v="593"/>
    <x v="175"/>
    <x v="1"/>
    <x v="26"/>
    <x v="22"/>
  </r>
  <r>
    <x v="121"/>
    <x v="594"/>
    <x v="29"/>
    <x v="1"/>
    <x v="73"/>
    <x v="22"/>
  </r>
  <r>
    <x v="121"/>
    <x v="301"/>
    <x v="156"/>
    <x v="1"/>
    <x v="9"/>
    <x v="22"/>
  </r>
  <r>
    <x v="121"/>
    <x v="89"/>
    <x v="1"/>
    <x v="1"/>
    <x v="7"/>
    <x v="22"/>
  </r>
  <r>
    <x v="121"/>
    <x v="89"/>
    <x v="1"/>
    <x v="1"/>
    <x v="73"/>
    <x v="22"/>
  </r>
  <r>
    <x v="121"/>
    <x v="595"/>
    <x v="40"/>
    <x v="1"/>
    <x v="7"/>
    <x v="22"/>
  </r>
  <r>
    <x v="121"/>
    <x v="390"/>
    <x v="11"/>
    <x v="1"/>
    <x v="27"/>
    <x v="22"/>
  </r>
  <r>
    <x v="121"/>
    <x v="89"/>
    <x v="1"/>
    <x v="1"/>
    <x v="26"/>
    <x v="22"/>
  </r>
  <r>
    <x v="121"/>
    <x v="151"/>
    <x v="35"/>
    <x v="1"/>
    <x v="9"/>
    <x v="22"/>
  </r>
  <r>
    <x v="121"/>
    <x v="596"/>
    <x v="152"/>
    <x v="1"/>
    <x v="31"/>
    <x v="22"/>
  </r>
  <r>
    <x v="121"/>
    <x v="89"/>
    <x v="1"/>
    <x v="1"/>
    <x v="73"/>
    <x v="22"/>
  </r>
  <r>
    <x v="121"/>
    <x v="597"/>
    <x v="54"/>
    <x v="1"/>
    <x v="73"/>
    <x v="22"/>
  </r>
  <r>
    <x v="121"/>
    <x v="89"/>
    <x v="1"/>
    <x v="1"/>
    <x v="36"/>
    <x v="22"/>
  </r>
  <r>
    <x v="121"/>
    <x v="89"/>
    <x v="1"/>
    <x v="1"/>
    <x v="26"/>
    <x v="22"/>
  </r>
  <r>
    <x v="121"/>
    <x v="89"/>
    <x v="1"/>
    <x v="1"/>
    <x v="6"/>
    <x v="22"/>
  </r>
  <r>
    <x v="121"/>
    <x v="598"/>
    <x v="25"/>
    <x v="1"/>
    <x v="7"/>
    <x v="22"/>
  </r>
  <r>
    <x v="121"/>
    <x v="89"/>
    <x v="1"/>
    <x v="1"/>
    <x v="7"/>
    <x v="22"/>
  </r>
  <r>
    <x v="121"/>
    <x v="89"/>
    <x v="1"/>
    <x v="1"/>
    <x v="97"/>
    <x v="22"/>
  </r>
  <r>
    <x v="121"/>
    <x v="599"/>
    <x v="21"/>
    <x v="1"/>
    <x v="26"/>
    <x v="22"/>
  </r>
  <r>
    <x v="121"/>
    <x v="89"/>
    <x v="1"/>
    <x v="1"/>
    <x v="26"/>
    <x v="22"/>
  </r>
  <r>
    <x v="121"/>
    <x v="89"/>
    <x v="1"/>
    <x v="1"/>
    <x v="31"/>
    <x v="22"/>
  </r>
  <r>
    <x v="121"/>
    <x v="89"/>
    <x v="1"/>
    <x v="1"/>
    <x v="6"/>
    <x v="22"/>
  </r>
  <r>
    <x v="121"/>
    <x v="600"/>
    <x v="10"/>
    <x v="1"/>
    <x v="7"/>
    <x v="22"/>
  </r>
  <r>
    <x v="121"/>
    <x v="601"/>
    <x v="220"/>
    <x v="1"/>
    <x v="26"/>
    <x v="22"/>
  </r>
  <r>
    <x v="121"/>
    <x v="89"/>
    <x v="1"/>
    <x v="1"/>
    <x v="7"/>
    <x v="22"/>
  </r>
  <r>
    <x v="121"/>
    <x v="89"/>
    <x v="1"/>
    <x v="1"/>
    <x v="9"/>
    <x v="22"/>
  </r>
  <r>
    <x v="121"/>
    <x v="602"/>
    <x v="8"/>
    <x v="1"/>
    <x v="26"/>
    <x v="22"/>
  </r>
  <r>
    <x v="121"/>
    <x v="558"/>
    <x v="186"/>
    <x v="1"/>
    <x v="73"/>
    <x v="22"/>
  </r>
  <r>
    <x v="121"/>
    <x v="603"/>
    <x v="54"/>
    <x v="1"/>
    <x v="7"/>
    <x v="22"/>
  </r>
  <r>
    <x v="121"/>
    <x v="169"/>
    <x v="8"/>
    <x v="1"/>
    <x v="73"/>
    <x v="22"/>
  </r>
  <r>
    <x v="121"/>
    <x v="89"/>
    <x v="1"/>
    <x v="1"/>
    <x v="26"/>
    <x v="22"/>
  </r>
  <r>
    <x v="121"/>
    <x v="89"/>
    <x v="1"/>
    <x v="1"/>
    <x v="7"/>
    <x v="22"/>
  </r>
  <r>
    <x v="121"/>
    <x v="89"/>
    <x v="1"/>
    <x v="1"/>
    <x v="26"/>
    <x v="22"/>
  </r>
  <r>
    <x v="121"/>
    <x v="444"/>
    <x v="8"/>
    <x v="1"/>
    <x v="26"/>
    <x v="22"/>
  </r>
  <r>
    <x v="121"/>
    <x v="89"/>
    <x v="1"/>
    <x v="1"/>
    <x v="73"/>
    <x v="22"/>
  </r>
  <r>
    <x v="121"/>
    <x v="604"/>
    <x v="221"/>
    <x v="1"/>
    <x v="26"/>
    <x v="22"/>
  </r>
  <r>
    <x v="121"/>
    <x v="89"/>
    <x v="1"/>
    <x v="1"/>
    <x v="73"/>
    <x v="22"/>
  </r>
  <r>
    <x v="121"/>
    <x v="605"/>
    <x v="2"/>
    <x v="1"/>
    <x v="37"/>
    <x v="22"/>
  </r>
  <r>
    <x v="121"/>
    <x v="428"/>
    <x v="10"/>
    <x v="1"/>
    <x v="8"/>
    <x v="22"/>
  </r>
  <r>
    <x v="121"/>
    <x v="89"/>
    <x v="1"/>
    <x v="1"/>
    <x v="31"/>
    <x v="22"/>
  </r>
  <r>
    <x v="121"/>
    <x v="459"/>
    <x v="200"/>
    <x v="1"/>
    <x v="26"/>
    <x v="22"/>
  </r>
  <r>
    <x v="121"/>
    <x v="290"/>
    <x v="54"/>
    <x v="1"/>
    <x v="26"/>
    <x v="22"/>
  </r>
  <r>
    <x v="121"/>
    <x v="89"/>
    <x v="1"/>
    <x v="1"/>
    <x v="26"/>
    <x v="22"/>
  </r>
  <r>
    <x v="121"/>
    <x v="287"/>
    <x v="153"/>
    <x v="1"/>
    <x v="7"/>
    <x v="22"/>
  </r>
  <r>
    <x v="121"/>
    <x v="89"/>
    <x v="1"/>
    <x v="1"/>
    <x v="31"/>
    <x v="22"/>
  </r>
  <r>
    <x v="121"/>
    <x v="457"/>
    <x v="11"/>
    <x v="1"/>
    <x v="26"/>
    <x v="11"/>
  </r>
  <r>
    <x v="121"/>
    <x v="606"/>
    <x v="1"/>
    <x v="1"/>
    <x v="8"/>
    <x v="22"/>
  </r>
  <r>
    <x v="122"/>
    <x v="607"/>
    <x v="200"/>
    <x v="1"/>
    <x v="26"/>
    <x v="22"/>
  </r>
  <r>
    <x v="122"/>
    <x v="89"/>
    <x v="1"/>
    <x v="1"/>
    <x v="26"/>
    <x v="22"/>
  </r>
  <r>
    <x v="122"/>
    <x v="89"/>
    <x v="1"/>
    <x v="1"/>
    <x v="31"/>
    <x v="22"/>
  </r>
  <r>
    <x v="122"/>
    <x v="372"/>
    <x v="58"/>
    <x v="1"/>
    <x v="26"/>
    <x v="22"/>
  </r>
  <r>
    <x v="122"/>
    <x v="608"/>
    <x v="48"/>
    <x v="1"/>
    <x v="73"/>
    <x v="22"/>
  </r>
  <r>
    <x v="122"/>
    <x v="609"/>
    <x v="193"/>
    <x v="1"/>
    <x v="9"/>
    <x v="22"/>
  </r>
  <r>
    <x v="122"/>
    <x v="89"/>
    <x v="1"/>
    <x v="1"/>
    <x v="31"/>
    <x v="22"/>
  </r>
  <r>
    <x v="122"/>
    <x v="610"/>
    <x v="11"/>
    <x v="1"/>
    <x v="7"/>
    <x v="22"/>
  </r>
  <r>
    <x v="122"/>
    <x v="89"/>
    <x v="1"/>
    <x v="1"/>
    <x v="9"/>
    <x v="22"/>
  </r>
  <r>
    <x v="122"/>
    <x v="611"/>
    <x v="167"/>
    <x v="1"/>
    <x v="73"/>
    <x v="22"/>
  </r>
  <r>
    <x v="122"/>
    <x v="89"/>
    <x v="1"/>
    <x v="1"/>
    <x v="26"/>
    <x v="22"/>
  </r>
  <r>
    <x v="122"/>
    <x v="89"/>
    <x v="1"/>
    <x v="1"/>
    <x v="73"/>
    <x v="22"/>
  </r>
  <r>
    <x v="122"/>
    <x v="89"/>
    <x v="1"/>
    <x v="1"/>
    <x v="7"/>
    <x v="22"/>
  </r>
  <r>
    <x v="122"/>
    <x v="426"/>
    <x v="191"/>
    <x v="1"/>
    <x v="87"/>
    <x v="22"/>
  </r>
  <r>
    <x v="122"/>
    <x v="429"/>
    <x v="40"/>
    <x v="1"/>
    <x v="7"/>
    <x v="22"/>
  </r>
  <r>
    <x v="122"/>
    <x v="89"/>
    <x v="1"/>
    <x v="1"/>
    <x v="26"/>
    <x v="22"/>
  </r>
  <r>
    <x v="123"/>
    <x v="89"/>
    <x v="1"/>
    <x v="1"/>
    <x v="9"/>
    <x v="11"/>
  </r>
  <r>
    <x v="123"/>
    <x v="431"/>
    <x v="21"/>
    <x v="1"/>
    <x v="26"/>
    <x v="22"/>
  </r>
  <r>
    <x v="123"/>
    <x v="51"/>
    <x v="222"/>
    <x v="1"/>
    <x v="26"/>
    <x v="22"/>
  </r>
  <r>
    <x v="123"/>
    <x v="178"/>
    <x v="14"/>
    <x v="1"/>
    <x v="7"/>
    <x v="22"/>
  </r>
  <r>
    <x v="123"/>
    <x v="472"/>
    <x v="202"/>
    <x v="1"/>
    <x v="7"/>
    <x v="22"/>
  </r>
  <r>
    <x v="123"/>
    <x v="485"/>
    <x v="181"/>
    <x v="1"/>
    <x v="26"/>
    <x v="22"/>
  </r>
  <r>
    <x v="123"/>
    <x v="89"/>
    <x v="1"/>
    <x v="1"/>
    <x v="9"/>
    <x v="22"/>
  </r>
  <r>
    <x v="123"/>
    <x v="157"/>
    <x v="13"/>
    <x v="15"/>
    <x v="8"/>
    <x v="14"/>
  </r>
  <r>
    <x v="124"/>
    <x v="89"/>
    <x v="1"/>
    <x v="1"/>
    <x v="7"/>
    <x v="22"/>
  </r>
  <r>
    <x v="124"/>
    <x v="301"/>
    <x v="156"/>
    <x v="1"/>
    <x v="9"/>
    <x v="22"/>
  </r>
  <r>
    <x v="124"/>
    <x v="89"/>
    <x v="1"/>
    <x v="1"/>
    <x v="73"/>
    <x v="22"/>
  </r>
  <r>
    <x v="124"/>
    <x v="89"/>
    <x v="1"/>
    <x v="1"/>
    <x v="7"/>
    <x v="22"/>
  </r>
  <r>
    <x v="124"/>
    <x v="612"/>
    <x v="154"/>
    <x v="48"/>
    <x v="8"/>
    <x v="14"/>
  </r>
  <r>
    <x v="124"/>
    <x v="612"/>
    <x v="154"/>
    <x v="48"/>
    <x v="22"/>
    <x v="14"/>
  </r>
  <r>
    <x v="124"/>
    <x v="554"/>
    <x v="23"/>
    <x v="1"/>
    <x v="26"/>
    <x v="22"/>
  </r>
  <r>
    <x v="124"/>
    <x v="421"/>
    <x v="11"/>
    <x v="1"/>
    <x v="7"/>
    <x v="22"/>
  </r>
  <r>
    <x v="124"/>
    <x v="157"/>
    <x v="54"/>
    <x v="1"/>
    <x v="26"/>
    <x v="22"/>
  </r>
  <r>
    <x v="124"/>
    <x v="478"/>
    <x v="25"/>
    <x v="1"/>
    <x v="98"/>
    <x v="22"/>
  </r>
  <r>
    <x v="124"/>
    <x v="89"/>
    <x v="1"/>
    <x v="1"/>
    <x v="73"/>
    <x v="22"/>
  </r>
  <r>
    <x v="124"/>
    <x v="89"/>
    <x v="1"/>
    <x v="1"/>
    <x v="7"/>
    <x v="22"/>
  </r>
  <r>
    <x v="124"/>
    <x v="166"/>
    <x v="2"/>
    <x v="1"/>
    <x v="73"/>
    <x v="22"/>
  </r>
  <r>
    <x v="124"/>
    <x v="89"/>
    <x v="1"/>
    <x v="1"/>
    <x v="26"/>
    <x v="22"/>
  </r>
  <r>
    <x v="124"/>
    <x v="89"/>
    <x v="1"/>
    <x v="1"/>
    <x v="26"/>
    <x v="22"/>
  </r>
  <r>
    <x v="124"/>
    <x v="613"/>
    <x v="28"/>
    <x v="1"/>
    <x v="81"/>
    <x v="22"/>
  </r>
  <r>
    <x v="124"/>
    <x v="89"/>
    <x v="1"/>
    <x v="1"/>
    <x v="68"/>
    <x v="22"/>
  </r>
  <r>
    <x v="124"/>
    <x v="331"/>
    <x v="174"/>
    <x v="1"/>
    <x v="26"/>
    <x v="22"/>
  </r>
  <r>
    <x v="124"/>
    <x v="429"/>
    <x v="40"/>
    <x v="1"/>
    <x v="73"/>
    <x v="22"/>
  </r>
  <r>
    <x v="124"/>
    <x v="614"/>
    <x v="223"/>
    <x v="1"/>
    <x v="9"/>
    <x v="22"/>
  </r>
  <r>
    <x v="124"/>
    <x v="615"/>
    <x v="163"/>
    <x v="1"/>
    <x v="26"/>
    <x v="22"/>
  </r>
  <r>
    <x v="125"/>
    <x v="89"/>
    <x v="1"/>
    <x v="1"/>
    <x v="7"/>
    <x v="22"/>
  </r>
  <r>
    <x v="125"/>
    <x v="125"/>
    <x v="39"/>
    <x v="1"/>
    <x v="7"/>
    <x v="22"/>
  </r>
  <r>
    <x v="125"/>
    <x v="125"/>
    <x v="39"/>
    <x v="1"/>
    <x v="16"/>
    <x v="22"/>
  </r>
  <r>
    <x v="125"/>
    <x v="125"/>
    <x v="39"/>
    <x v="1"/>
    <x v="26"/>
    <x v="11"/>
  </r>
  <r>
    <x v="125"/>
    <x v="417"/>
    <x v="44"/>
    <x v="1"/>
    <x v="73"/>
    <x v="22"/>
  </r>
  <r>
    <x v="125"/>
    <x v="446"/>
    <x v="40"/>
    <x v="1"/>
    <x v="7"/>
    <x v="22"/>
  </r>
  <r>
    <x v="126"/>
    <x v="89"/>
    <x v="1"/>
    <x v="1"/>
    <x v="8"/>
    <x v="22"/>
  </r>
  <r>
    <x v="126"/>
    <x v="89"/>
    <x v="1"/>
    <x v="1"/>
    <x v="26"/>
    <x v="22"/>
  </r>
  <r>
    <x v="126"/>
    <x v="447"/>
    <x v="2"/>
    <x v="1"/>
    <x v="26"/>
    <x v="22"/>
  </r>
  <r>
    <x v="126"/>
    <x v="477"/>
    <x v="204"/>
    <x v="1"/>
    <x v="7"/>
    <x v="22"/>
  </r>
  <r>
    <x v="126"/>
    <x v="616"/>
    <x v="1"/>
    <x v="1"/>
    <x v="9"/>
    <x v="14"/>
  </r>
  <r>
    <x v="126"/>
    <x v="179"/>
    <x v="10"/>
    <x v="42"/>
    <x v="6"/>
    <x v="14"/>
  </r>
  <r>
    <x v="127"/>
    <x v="617"/>
    <x v="169"/>
    <x v="1"/>
    <x v="7"/>
    <x v="11"/>
  </r>
  <r>
    <x v="127"/>
    <x v="618"/>
    <x v="1"/>
    <x v="1"/>
    <x v="99"/>
    <x v="22"/>
  </r>
  <r>
    <x v="128"/>
    <x v="619"/>
    <x v="54"/>
    <x v="1"/>
    <x v="73"/>
    <x v="11"/>
  </r>
  <r>
    <x v="128"/>
    <x v="620"/>
    <x v="54"/>
    <x v="1"/>
    <x v="9"/>
    <x v="22"/>
  </r>
  <r>
    <x v="128"/>
    <x v="335"/>
    <x v="198"/>
    <x v="1"/>
    <x v="100"/>
    <x v="22"/>
  </r>
  <r>
    <x v="128"/>
    <x v="89"/>
    <x v="1"/>
    <x v="1"/>
    <x v="7"/>
    <x v="22"/>
  </r>
  <r>
    <x v="128"/>
    <x v="614"/>
    <x v="223"/>
    <x v="1"/>
    <x v="9"/>
    <x v="22"/>
  </r>
  <r>
    <x v="128"/>
    <x v="89"/>
    <x v="1"/>
    <x v="1"/>
    <x v="73"/>
    <x v="22"/>
  </r>
  <r>
    <x v="128"/>
    <x v="621"/>
    <x v="12"/>
    <x v="1"/>
    <x v="8"/>
    <x v="22"/>
  </r>
  <r>
    <x v="128"/>
    <x v="622"/>
    <x v="1"/>
    <x v="1"/>
    <x v="101"/>
    <x v="14"/>
  </r>
  <r>
    <x v="128"/>
    <x v="623"/>
    <x v="1"/>
    <x v="1"/>
    <x v="8"/>
    <x v="22"/>
  </r>
  <r>
    <x v="128"/>
    <x v="624"/>
    <x v="1"/>
    <x v="1"/>
    <x v="8"/>
    <x v="22"/>
  </r>
  <r>
    <x v="128"/>
    <x v="625"/>
    <x v="1"/>
    <x v="1"/>
    <x v="6"/>
    <x v="22"/>
  </r>
  <r>
    <x v="129"/>
    <x v="626"/>
    <x v="1"/>
    <x v="1"/>
    <x v="7"/>
    <x v="22"/>
  </r>
  <r>
    <x v="129"/>
    <x v="89"/>
    <x v="1"/>
    <x v="1"/>
    <x v="26"/>
    <x v="22"/>
  </r>
  <r>
    <x v="129"/>
    <x v="89"/>
    <x v="1"/>
    <x v="1"/>
    <x v="73"/>
    <x v="11"/>
  </r>
  <r>
    <x v="129"/>
    <x v="45"/>
    <x v="224"/>
    <x v="1"/>
    <x v="26"/>
    <x v="11"/>
  </r>
  <r>
    <x v="130"/>
    <x v="614"/>
    <x v="223"/>
    <x v="1"/>
    <x v="9"/>
    <x v="22"/>
  </r>
  <r>
    <x v="131"/>
    <x v="627"/>
    <x v="25"/>
    <x v="1"/>
    <x v="102"/>
    <x v="22"/>
  </r>
  <r>
    <x v="131"/>
    <x v="89"/>
    <x v="1"/>
    <x v="1"/>
    <x v="26"/>
    <x v="11"/>
  </r>
  <r>
    <x v="131"/>
    <x v="89"/>
    <x v="1"/>
    <x v="1"/>
    <x v="73"/>
    <x v="11"/>
  </r>
  <r>
    <x v="131"/>
    <x v="628"/>
    <x v="31"/>
    <x v="1"/>
    <x v="26"/>
    <x v="11"/>
  </r>
  <r>
    <x v="131"/>
    <x v="607"/>
    <x v="200"/>
    <x v="1"/>
    <x v="26"/>
    <x v="11"/>
  </r>
  <r>
    <x v="131"/>
    <x v="629"/>
    <x v="1"/>
    <x v="1"/>
    <x v="8"/>
    <x v="18"/>
  </r>
  <r>
    <x v="132"/>
    <x v="89"/>
    <x v="1"/>
    <x v="1"/>
    <x v="103"/>
    <x v="22"/>
  </r>
  <r>
    <x v="132"/>
    <x v="549"/>
    <x v="154"/>
    <x v="1"/>
    <x v="104"/>
    <x v="22"/>
  </r>
  <r>
    <x v="132"/>
    <x v="549"/>
    <x v="154"/>
    <x v="1"/>
    <x v="104"/>
    <x v="22"/>
  </r>
  <r>
    <x v="132"/>
    <x v="89"/>
    <x v="1"/>
    <x v="1"/>
    <x v="105"/>
    <x v="22"/>
  </r>
  <r>
    <x v="132"/>
    <x v="630"/>
    <x v="1"/>
    <x v="1"/>
    <x v="7"/>
    <x v="22"/>
  </r>
  <r>
    <x v="132"/>
    <x v="155"/>
    <x v="13"/>
    <x v="40"/>
    <x v="106"/>
    <x v="14"/>
  </r>
  <r>
    <x v="132"/>
    <x v="631"/>
    <x v="1"/>
    <x v="1"/>
    <x v="26"/>
    <x v="22"/>
  </r>
  <r>
    <x v="132"/>
    <x v="632"/>
    <x v="225"/>
    <x v="49"/>
    <x v="26"/>
    <x v="14"/>
  </r>
  <r>
    <x v="133"/>
    <x v="155"/>
    <x v="13"/>
    <x v="40"/>
    <x v="73"/>
    <x v="14"/>
  </r>
  <r>
    <x v="133"/>
    <x v="633"/>
    <x v="27"/>
    <x v="1"/>
    <x v="26"/>
    <x v="22"/>
  </r>
  <r>
    <x v="133"/>
    <x v="634"/>
    <x v="1"/>
    <x v="1"/>
    <x v="107"/>
    <x v="22"/>
  </r>
  <r>
    <x v="134"/>
    <x v="634"/>
    <x v="1"/>
    <x v="1"/>
    <x v="8"/>
    <x v="22"/>
  </r>
  <r>
    <x v="135"/>
    <x v="634"/>
    <x v="1"/>
    <x v="1"/>
    <x v="7"/>
    <x v="22"/>
  </r>
  <r>
    <x v="135"/>
    <x v="634"/>
    <x v="1"/>
    <x v="1"/>
    <x v="6"/>
    <x v="22"/>
  </r>
  <r>
    <x v="135"/>
    <x v="635"/>
    <x v="1"/>
    <x v="1"/>
    <x v="7"/>
    <x v="22"/>
  </r>
  <r>
    <x v="135"/>
    <x v="636"/>
    <x v="1"/>
    <x v="1"/>
    <x v="8"/>
    <x v="22"/>
  </r>
  <r>
    <x v="136"/>
    <x v="637"/>
    <x v="180"/>
    <x v="50"/>
    <x v="8"/>
    <x v="22"/>
  </r>
  <r>
    <x v="136"/>
    <x v="638"/>
    <x v="209"/>
    <x v="1"/>
    <x v="9"/>
    <x v="22"/>
  </r>
  <r>
    <x v="136"/>
    <x v="639"/>
    <x v="1"/>
    <x v="1"/>
    <x v="108"/>
    <x v="22"/>
  </r>
  <r>
    <x v="136"/>
    <x v="335"/>
    <x v="1"/>
    <x v="1"/>
    <x v="22"/>
    <x v="14"/>
  </r>
  <r>
    <x v="137"/>
    <x v="640"/>
    <x v="207"/>
    <x v="1"/>
    <x v="8"/>
    <x v="22"/>
  </r>
  <r>
    <x v="137"/>
    <x v="641"/>
    <x v="226"/>
    <x v="1"/>
    <x v="8"/>
    <x v="22"/>
  </r>
  <r>
    <x v="137"/>
    <x v="642"/>
    <x v="1"/>
    <x v="1"/>
    <x v="42"/>
    <x v="22"/>
  </r>
  <r>
    <x v="137"/>
    <x v="643"/>
    <x v="1"/>
    <x v="1"/>
    <x v="109"/>
    <x v="22"/>
  </r>
  <r>
    <x v="138"/>
    <x v="644"/>
    <x v="1"/>
    <x v="1"/>
    <x v="110"/>
    <x v="22"/>
  </r>
  <r>
    <x v="138"/>
    <x v="645"/>
    <x v="227"/>
    <x v="1"/>
    <x v="0"/>
    <x v="18"/>
  </r>
  <r>
    <x v="138"/>
    <x v="646"/>
    <x v="228"/>
    <x v="1"/>
    <x v="26"/>
    <x v="22"/>
  </r>
  <r>
    <x v="139"/>
    <x v="647"/>
    <x v="1"/>
    <x v="1"/>
    <x v="111"/>
    <x v="22"/>
  </r>
  <r>
    <x v="139"/>
    <x v="648"/>
    <x v="229"/>
    <x v="1"/>
    <x v="8"/>
    <x v="22"/>
  </r>
  <r>
    <x v="140"/>
    <x v="649"/>
    <x v="1"/>
    <x v="1"/>
    <x v="112"/>
    <x v="22"/>
  </r>
  <r>
    <x v="141"/>
    <x v="650"/>
    <x v="1"/>
    <x v="1"/>
    <x v="113"/>
    <x v="22"/>
  </r>
  <r>
    <x v="141"/>
    <x v="487"/>
    <x v="206"/>
    <x v="45"/>
    <x v="93"/>
    <x v="14"/>
  </r>
  <r>
    <x v="142"/>
    <x v="651"/>
    <x v="1"/>
    <x v="1"/>
    <x v="114"/>
    <x v="22"/>
  </r>
  <r>
    <x v="143"/>
    <x v="652"/>
    <x v="230"/>
    <x v="1"/>
    <x v="26"/>
    <x v="14"/>
  </r>
  <r>
    <x v="143"/>
    <x v="652"/>
    <x v="230"/>
    <x v="1"/>
    <x v="7"/>
    <x v="14"/>
  </r>
  <r>
    <x v="143"/>
    <x v="653"/>
    <x v="1"/>
    <x v="1"/>
    <x v="115"/>
    <x v="22"/>
  </r>
  <r>
    <x v="143"/>
    <x v="653"/>
    <x v="1"/>
    <x v="1"/>
    <x v="26"/>
    <x v="11"/>
  </r>
  <r>
    <x v="143"/>
    <x v="654"/>
    <x v="1"/>
    <x v="1"/>
    <x v="116"/>
    <x v="22"/>
  </r>
  <r>
    <x v="144"/>
    <x v="655"/>
    <x v="1"/>
    <x v="1"/>
    <x v="117"/>
    <x v="22"/>
  </r>
  <r>
    <x v="144"/>
    <x v="656"/>
    <x v="231"/>
    <x v="32"/>
    <x v="9"/>
    <x v="22"/>
  </r>
  <r>
    <x v="145"/>
    <x v="657"/>
    <x v="1"/>
    <x v="1"/>
    <x v="118"/>
    <x v="22"/>
  </r>
  <r>
    <x v="145"/>
    <x v="657"/>
    <x v="1"/>
    <x v="1"/>
    <x v="85"/>
    <x v="11"/>
  </r>
  <r>
    <x v="146"/>
    <x v="658"/>
    <x v="1"/>
    <x v="1"/>
    <x v="119"/>
    <x v="22"/>
  </r>
  <r>
    <x v="147"/>
    <x v="659"/>
    <x v="1"/>
    <x v="1"/>
    <x v="120"/>
    <x v="22"/>
  </r>
  <r>
    <x v="147"/>
    <x v="157"/>
    <x v="13"/>
    <x v="15"/>
    <x v="8"/>
    <x v="11"/>
  </r>
  <r>
    <x v="148"/>
    <x v="660"/>
    <x v="1"/>
    <x v="1"/>
    <x v="121"/>
    <x v="22"/>
  </r>
  <r>
    <x v="149"/>
    <x v="661"/>
    <x v="1"/>
    <x v="1"/>
    <x v="122"/>
    <x v="22"/>
  </r>
  <r>
    <x v="150"/>
    <x v="662"/>
    <x v="1"/>
    <x v="1"/>
    <x v="123"/>
    <x v="22"/>
  </r>
  <r>
    <x v="150"/>
    <x v="662"/>
    <x v="1"/>
    <x v="1"/>
    <x v="7"/>
    <x v="11"/>
  </r>
  <r>
    <x v="150"/>
    <x v="663"/>
    <x v="10"/>
    <x v="16"/>
    <x v="0"/>
    <x v="22"/>
  </r>
  <r>
    <x v="150"/>
    <x v="3"/>
    <x v="232"/>
    <x v="2"/>
    <x v="44"/>
    <x v="22"/>
  </r>
  <r>
    <x v="151"/>
    <x v="664"/>
    <x v="1"/>
    <x v="1"/>
    <x v="124"/>
    <x v="22"/>
  </r>
  <r>
    <x v="151"/>
    <x v="54"/>
    <x v="10"/>
    <x v="31"/>
    <x v="31"/>
    <x v="16"/>
  </r>
  <r>
    <x v="152"/>
    <x v="665"/>
    <x v="1"/>
    <x v="1"/>
    <x v="26"/>
    <x v="22"/>
  </r>
  <r>
    <x v="152"/>
    <x v="666"/>
    <x v="1"/>
    <x v="1"/>
    <x v="114"/>
    <x v="14"/>
  </r>
  <r>
    <x v="152"/>
    <x v="667"/>
    <x v="1"/>
    <x v="1"/>
    <x v="125"/>
    <x v="22"/>
  </r>
  <r>
    <x v="153"/>
    <x v="668"/>
    <x v="1"/>
    <x v="1"/>
    <x v="126"/>
    <x v="22"/>
  </r>
  <r>
    <x v="153"/>
    <x v="669"/>
    <x v="163"/>
    <x v="10"/>
    <x v="9"/>
    <x v="22"/>
  </r>
  <r>
    <x v="153"/>
    <x v="670"/>
    <x v="1"/>
    <x v="1"/>
    <x v="127"/>
    <x v="22"/>
  </r>
  <r>
    <x v="153"/>
    <x v="671"/>
    <x v="233"/>
    <x v="1"/>
    <x v="7"/>
    <x v="22"/>
  </r>
  <r>
    <x v="154"/>
    <x v="672"/>
    <x v="234"/>
    <x v="1"/>
    <x v="128"/>
    <x v="22"/>
  </r>
  <r>
    <x v="154"/>
    <x v="672"/>
    <x v="234"/>
    <x v="1"/>
    <x v="129"/>
    <x v="16"/>
  </r>
  <r>
    <x v="154"/>
    <x v="673"/>
    <x v="235"/>
    <x v="1"/>
    <x v="69"/>
    <x v="22"/>
  </r>
  <r>
    <x v="154"/>
    <x v="674"/>
    <x v="236"/>
    <x v="1"/>
    <x v="26"/>
    <x v="22"/>
  </r>
  <r>
    <x v="155"/>
    <x v="675"/>
    <x v="1"/>
    <x v="1"/>
    <x v="130"/>
    <x v="11"/>
  </r>
  <r>
    <x v="155"/>
    <x v="676"/>
    <x v="23"/>
    <x v="51"/>
    <x v="131"/>
    <x v="16"/>
  </r>
  <r>
    <x v="155"/>
    <x v="676"/>
    <x v="23"/>
    <x v="51"/>
    <x v="132"/>
    <x v="14"/>
  </r>
  <r>
    <x v="155"/>
    <x v="674"/>
    <x v="237"/>
    <x v="1"/>
    <x v="133"/>
    <x v="14"/>
  </r>
  <r>
    <x v="156"/>
    <x v="677"/>
    <x v="1"/>
    <x v="1"/>
    <x v="134"/>
    <x v="11"/>
  </r>
  <r>
    <x v="157"/>
    <x v="678"/>
    <x v="1"/>
    <x v="1"/>
    <x v="16"/>
    <x v="11"/>
  </r>
  <r>
    <x v="158"/>
    <x v="679"/>
    <x v="1"/>
    <x v="1"/>
    <x v="31"/>
    <x v="11"/>
  </r>
  <r>
    <x v="158"/>
    <x v="3"/>
    <x v="232"/>
    <x v="2"/>
    <x v="135"/>
    <x v="22"/>
  </r>
  <r>
    <x v="159"/>
    <x v="680"/>
    <x v="1"/>
    <x v="1"/>
    <x v="136"/>
    <x v="22"/>
  </r>
  <r>
    <x v="159"/>
    <x v="681"/>
    <x v="1"/>
    <x v="1"/>
    <x v="73"/>
    <x v="11"/>
  </r>
  <r>
    <x v="160"/>
    <x v="682"/>
    <x v="15"/>
    <x v="17"/>
    <x v="8"/>
    <x v="22"/>
  </r>
  <r>
    <x v="160"/>
    <x v="683"/>
    <x v="204"/>
    <x v="47"/>
    <x v="8"/>
    <x v="18"/>
  </r>
  <r>
    <x v="160"/>
    <x v="684"/>
    <x v="1"/>
    <x v="1"/>
    <x v="22"/>
    <x v="22"/>
  </r>
  <r>
    <x v="160"/>
    <x v="685"/>
    <x v="154"/>
    <x v="1"/>
    <x v="26"/>
    <x v="22"/>
  </r>
  <r>
    <x v="160"/>
    <x v="685"/>
    <x v="154"/>
    <x v="1"/>
    <x v="26"/>
    <x v="22"/>
  </r>
  <r>
    <x v="161"/>
    <x v="686"/>
    <x v="1"/>
    <x v="1"/>
    <x v="46"/>
    <x v="11"/>
  </r>
  <r>
    <x v="162"/>
    <x v="687"/>
    <x v="21"/>
    <x v="1"/>
    <x v="9"/>
    <x v="1"/>
  </r>
  <r>
    <x v="163"/>
    <x v="688"/>
    <x v="1"/>
    <x v="1"/>
    <x v="23"/>
    <x v="11"/>
  </r>
  <r>
    <x v="163"/>
    <x v="689"/>
    <x v="238"/>
    <x v="0"/>
    <x v="18"/>
    <x v="22"/>
  </r>
  <r>
    <x v="164"/>
    <x v="690"/>
    <x v="1"/>
    <x v="1"/>
    <x v="137"/>
    <x v="11"/>
  </r>
  <r>
    <x v="165"/>
    <x v="498"/>
    <x v="1"/>
    <x v="1"/>
    <x v="6"/>
    <x v="17"/>
  </r>
  <r>
    <x v="166"/>
    <x v="691"/>
    <x v="1"/>
    <x v="1"/>
    <x v="138"/>
    <x v="22"/>
  </r>
  <r>
    <x v="166"/>
    <x v="692"/>
    <x v="1"/>
    <x v="1"/>
    <x v="139"/>
    <x v="11"/>
  </r>
  <r>
    <x v="166"/>
    <x v="693"/>
    <x v="1"/>
    <x v="1"/>
    <x v="26"/>
    <x v="22"/>
  </r>
  <r>
    <x v="167"/>
    <x v="694"/>
    <x v="1"/>
    <x v="1"/>
    <x v="140"/>
    <x v="22"/>
  </r>
  <r>
    <x v="168"/>
    <x v="695"/>
    <x v="1"/>
    <x v="1"/>
    <x v="26"/>
    <x v="14"/>
  </r>
  <r>
    <x v="169"/>
    <x v="307"/>
    <x v="163"/>
    <x v="17"/>
    <x v="141"/>
    <x v="14"/>
  </r>
  <r>
    <x v="170"/>
    <x v="696"/>
    <x v="9"/>
    <x v="1"/>
    <x v="142"/>
    <x v="14"/>
  </r>
  <r>
    <x v="170"/>
    <x v="697"/>
    <x v="239"/>
    <x v="1"/>
    <x v="143"/>
    <x v="14"/>
  </r>
  <r>
    <x v="170"/>
    <x v="697"/>
    <x v="9"/>
    <x v="1"/>
    <x v="80"/>
    <x v="14"/>
  </r>
  <r>
    <x v="170"/>
    <x v="698"/>
    <x v="1"/>
    <x v="1"/>
    <x v="26"/>
    <x v="14"/>
  </r>
  <r>
    <x v="171"/>
    <x v="39"/>
    <x v="101"/>
    <x v="52"/>
    <x v="144"/>
    <x v="14"/>
  </r>
  <r>
    <x v="171"/>
    <x v="89"/>
    <x v="1"/>
    <x v="1"/>
    <x v="145"/>
    <x v="22"/>
  </r>
  <r>
    <x v="171"/>
    <x v="699"/>
    <x v="1"/>
    <x v="1"/>
    <x v="6"/>
    <x v="11"/>
  </r>
  <r>
    <x v="171"/>
    <x v="700"/>
    <x v="1"/>
    <x v="1"/>
    <x v="27"/>
    <x v="14"/>
  </r>
  <r>
    <x v="171"/>
    <x v="701"/>
    <x v="11"/>
    <x v="27"/>
    <x v="146"/>
    <x v="11"/>
  </r>
  <r>
    <x v="172"/>
    <x v="702"/>
    <x v="1"/>
    <x v="1"/>
    <x v="26"/>
    <x v="14"/>
  </r>
  <r>
    <x v="173"/>
    <x v="89"/>
    <x v="1"/>
    <x v="1"/>
    <x v="147"/>
    <x v="14"/>
  </r>
  <r>
    <x v="173"/>
    <x v="89"/>
    <x v="1"/>
    <x v="1"/>
    <x v="148"/>
    <x v="14"/>
  </r>
  <r>
    <x v="173"/>
    <x v="697"/>
    <x v="58"/>
    <x v="1"/>
    <x v="149"/>
    <x v="14"/>
  </r>
  <r>
    <x v="173"/>
    <x v="89"/>
    <x v="1"/>
    <x v="1"/>
    <x v="150"/>
    <x v="14"/>
  </r>
  <r>
    <x v="173"/>
    <x v="89"/>
    <x v="1"/>
    <x v="1"/>
    <x v="151"/>
    <x v="14"/>
  </r>
  <r>
    <x v="173"/>
    <x v="89"/>
    <x v="1"/>
    <x v="1"/>
    <x v="152"/>
    <x v="14"/>
  </r>
  <r>
    <x v="173"/>
    <x v="89"/>
    <x v="1"/>
    <x v="1"/>
    <x v="152"/>
    <x v="14"/>
  </r>
  <r>
    <x v="173"/>
    <x v="89"/>
    <x v="1"/>
    <x v="1"/>
    <x v="153"/>
    <x v="14"/>
  </r>
  <r>
    <x v="173"/>
    <x v="89"/>
    <x v="1"/>
    <x v="1"/>
    <x v="154"/>
    <x v="14"/>
  </r>
  <r>
    <x v="173"/>
    <x v="89"/>
    <x v="1"/>
    <x v="1"/>
    <x v="154"/>
    <x v="14"/>
  </r>
  <r>
    <x v="173"/>
    <x v="89"/>
    <x v="1"/>
    <x v="1"/>
    <x v="155"/>
    <x v="14"/>
  </r>
  <r>
    <x v="173"/>
    <x v="89"/>
    <x v="1"/>
    <x v="1"/>
    <x v="156"/>
    <x v="14"/>
  </r>
  <r>
    <x v="173"/>
    <x v="89"/>
    <x v="1"/>
    <x v="1"/>
    <x v="157"/>
    <x v="14"/>
  </r>
  <r>
    <x v="173"/>
    <x v="89"/>
    <x v="1"/>
    <x v="1"/>
    <x v="158"/>
    <x v="14"/>
  </r>
  <r>
    <x v="173"/>
    <x v="89"/>
    <x v="1"/>
    <x v="1"/>
    <x v="159"/>
    <x v="14"/>
  </r>
  <r>
    <x v="173"/>
    <x v="89"/>
    <x v="1"/>
    <x v="1"/>
    <x v="160"/>
    <x v="14"/>
  </r>
  <r>
    <x v="174"/>
    <x v="703"/>
    <x v="31"/>
    <x v="1"/>
    <x v="161"/>
    <x v="14"/>
  </r>
  <r>
    <x v="175"/>
    <x v="89"/>
    <x v="1"/>
    <x v="1"/>
    <x v="149"/>
    <x v="14"/>
  </r>
  <r>
    <x v="175"/>
    <x v="89"/>
    <x v="1"/>
    <x v="1"/>
    <x v="142"/>
    <x v="14"/>
  </r>
  <r>
    <x v="175"/>
    <x v="89"/>
    <x v="1"/>
    <x v="1"/>
    <x v="131"/>
    <x v="14"/>
  </r>
  <r>
    <x v="175"/>
    <x v="89"/>
    <x v="1"/>
    <x v="1"/>
    <x v="80"/>
    <x v="14"/>
  </r>
  <r>
    <x v="175"/>
    <x v="89"/>
    <x v="1"/>
    <x v="1"/>
    <x v="162"/>
    <x v="14"/>
  </r>
  <r>
    <x v="175"/>
    <x v="89"/>
    <x v="1"/>
    <x v="1"/>
    <x v="163"/>
    <x v="14"/>
  </r>
  <r>
    <x v="175"/>
    <x v="89"/>
    <x v="1"/>
    <x v="1"/>
    <x v="152"/>
    <x v="14"/>
  </r>
  <r>
    <x v="175"/>
    <x v="89"/>
    <x v="1"/>
    <x v="1"/>
    <x v="164"/>
    <x v="14"/>
  </r>
  <r>
    <x v="175"/>
    <x v="89"/>
    <x v="1"/>
    <x v="1"/>
    <x v="165"/>
    <x v="14"/>
  </r>
  <r>
    <x v="176"/>
    <x v="89"/>
    <x v="1"/>
    <x v="1"/>
    <x v="166"/>
    <x v="14"/>
  </r>
  <r>
    <x v="176"/>
    <x v="89"/>
    <x v="1"/>
    <x v="1"/>
    <x v="167"/>
    <x v="14"/>
  </r>
  <r>
    <x v="176"/>
    <x v="89"/>
    <x v="1"/>
    <x v="1"/>
    <x v="168"/>
    <x v="14"/>
  </r>
  <r>
    <x v="176"/>
    <x v="89"/>
    <x v="1"/>
    <x v="1"/>
    <x v="169"/>
    <x v="14"/>
  </r>
  <r>
    <x v="176"/>
    <x v="89"/>
    <x v="1"/>
    <x v="1"/>
    <x v="163"/>
    <x v="14"/>
  </r>
  <r>
    <x v="176"/>
    <x v="89"/>
    <x v="1"/>
    <x v="1"/>
    <x v="170"/>
    <x v="14"/>
  </r>
  <r>
    <x v="176"/>
    <x v="89"/>
    <x v="1"/>
    <x v="1"/>
    <x v="92"/>
    <x v="14"/>
  </r>
  <r>
    <x v="176"/>
    <x v="89"/>
    <x v="1"/>
    <x v="1"/>
    <x v="152"/>
    <x v="14"/>
  </r>
  <r>
    <x v="176"/>
    <x v="89"/>
    <x v="1"/>
    <x v="1"/>
    <x v="171"/>
    <x v="14"/>
  </r>
  <r>
    <x v="176"/>
    <x v="89"/>
    <x v="1"/>
    <x v="1"/>
    <x v="172"/>
    <x v="14"/>
  </r>
  <r>
    <x v="176"/>
    <x v="89"/>
    <x v="1"/>
    <x v="1"/>
    <x v="173"/>
    <x v="14"/>
  </r>
  <r>
    <x v="176"/>
    <x v="89"/>
    <x v="1"/>
    <x v="1"/>
    <x v="43"/>
    <x v="14"/>
  </r>
  <r>
    <x v="176"/>
    <x v="704"/>
    <x v="1"/>
    <x v="1"/>
    <x v="26"/>
    <x v="11"/>
  </r>
  <r>
    <x v="176"/>
    <x v="705"/>
    <x v="1"/>
    <x v="1"/>
    <x v="26"/>
    <x v="14"/>
  </r>
  <r>
    <x v="177"/>
    <x v="89"/>
    <x v="1"/>
    <x v="1"/>
    <x v="174"/>
    <x v="14"/>
  </r>
  <r>
    <x v="177"/>
    <x v="89"/>
    <x v="1"/>
    <x v="1"/>
    <x v="174"/>
    <x v="14"/>
  </r>
  <r>
    <x v="177"/>
    <x v="89"/>
    <x v="1"/>
    <x v="1"/>
    <x v="92"/>
    <x v="14"/>
  </r>
  <r>
    <x v="177"/>
    <x v="89"/>
    <x v="1"/>
    <x v="1"/>
    <x v="152"/>
    <x v="14"/>
  </r>
  <r>
    <x v="177"/>
    <x v="89"/>
    <x v="1"/>
    <x v="1"/>
    <x v="171"/>
    <x v="14"/>
  </r>
  <r>
    <x v="177"/>
    <x v="89"/>
    <x v="1"/>
    <x v="1"/>
    <x v="43"/>
    <x v="14"/>
  </r>
  <r>
    <x v="177"/>
    <x v="706"/>
    <x v="1"/>
    <x v="1"/>
    <x v="8"/>
    <x v="11"/>
  </r>
  <r>
    <x v="177"/>
    <x v="707"/>
    <x v="1"/>
    <x v="1"/>
    <x v="26"/>
    <x v="14"/>
  </r>
  <r>
    <x v="178"/>
    <x v="708"/>
    <x v="240"/>
    <x v="1"/>
    <x v="131"/>
    <x v="14"/>
  </r>
  <r>
    <x v="179"/>
    <x v="89"/>
    <x v="1"/>
    <x v="1"/>
    <x v="175"/>
    <x v="14"/>
  </r>
  <r>
    <x v="179"/>
    <x v="89"/>
    <x v="1"/>
    <x v="1"/>
    <x v="149"/>
    <x v="14"/>
  </r>
  <r>
    <x v="179"/>
    <x v="89"/>
    <x v="1"/>
    <x v="1"/>
    <x v="143"/>
    <x v="14"/>
  </r>
  <r>
    <x v="179"/>
    <x v="89"/>
    <x v="1"/>
    <x v="1"/>
    <x v="176"/>
    <x v="14"/>
  </r>
  <r>
    <x v="179"/>
    <x v="89"/>
    <x v="1"/>
    <x v="1"/>
    <x v="161"/>
    <x v="14"/>
  </r>
  <r>
    <x v="179"/>
    <x v="89"/>
    <x v="1"/>
    <x v="1"/>
    <x v="163"/>
    <x v="14"/>
  </r>
  <r>
    <x v="179"/>
    <x v="89"/>
    <x v="1"/>
    <x v="1"/>
    <x v="177"/>
    <x v="14"/>
  </r>
  <r>
    <x v="180"/>
    <x v="89"/>
    <x v="1"/>
    <x v="1"/>
    <x v="142"/>
    <x v="14"/>
  </r>
  <r>
    <x v="180"/>
    <x v="89"/>
    <x v="1"/>
    <x v="1"/>
    <x v="168"/>
    <x v="14"/>
  </r>
  <r>
    <x v="180"/>
    <x v="89"/>
    <x v="1"/>
    <x v="1"/>
    <x v="178"/>
    <x v="14"/>
  </r>
  <r>
    <x v="180"/>
    <x v="89"/>
    <x v="1"/>
    <x v="1"/>
    <x v="179"/>
    <x v="14"/>
  </r>
  <r>
    <x v="180"/>
    <x v="89"/>
    <x v="1"/>
    <x v="1"/>
    <x v="152"/>
    <x v="14"/>
  </r>
  <r>
    <x v="180"/>
    <x v="89"/>
    <x v="1"/>
    <x v="1"/>
    <x v="180"/>
    <x v="14"/>
  </r>
  <r>
    <x v="180"/>
    <x v="89"/>
    <x v="1"/>
    <x v="1"/>
    <x v="181"/>
    <x v="14"/>
  </r>
  <r>
    <x v="180"/>
    <x v="89"/>
    <x v="1"/>
    <x v="1"/>
    <x v="141"/>
    <x v="14"/>
  </r>
  <r>
    <x v="180"/>
    <x v="89"/>
    <x v="1"/>
    <x v="1"/>
    <x v="182"/>
    <x v="14"/>
  </r>
  <r>
    <x v="180"/>
    <x v="709"/>
    <x v="1"/>
    <x v="1"/>
    <x v="183"/>
    <x v="11"/>
  </r>
  <r>
    <x v="181"/>
    <x v="89"/>
    <x v="1"/>
    <x v="1"/>
    <x v="184"/>
    <x v="14"/>
  </r>
  <r>
    <x v="182"/>
    <x v="89"/>
    <x v="1"/>
    <x v="1"/>
    <x v="142"/>
    <x v="14"/>
  </r>
  <r>
    <x v="182"/>
    <x v="89"/>
    <x v="1"/>
    <x v="1"/>
    <x v="185"/>
    <x v="14"/>
  </r>
  <r>
    <x v="182"/>
    <x v="89"/>
    <x v="1"/>
    <x v="1"/>
    <x v="43"/>
    <x v="14"/>
  </r>
  <r>
    <x v="182"/>
    <x v="710"/>
    <x v="1"/>
    <x v="1"/>
    <x v="26"/>
    <x v="24"/>
  </r>
  <r>
    <x v="182"/>
    <x v="710"/>
    <x v="1"/>
    <x v="1"/>
    <x v="26"/>
    <x v="25"/>
  </r>
  <r>
    <x v="183"/>
    <x v="711"/>
    <x v="1"/>
    <x v="1"/>
    <x v="26"/>
    <x v="14"/>
  </r>
  <r>
    <x v="184"/>
    <x v="712"/>
    <x v="1"/>
    <x v="1"/>
    <x v="186"/>
    <x v="11"/>
  </r>
  <r>
    <x v="185"/>
    <x v="89"/>
    <x v="1"/>
    <x v="1"/>
    <x v="145"/>
    <x v="14"/>
  </r>
  <r>
    <x v="185"/>
    <x v="89"/>
    <x v="1"/>
    <x v="1"/>
    <x v="187"/>
    <x v="14"/>
  </r>
  <r>
    <x v="185"/>
    <x v="89"/>
    <x v="1"/>
    <x v="1"/>
    <x v="188"/>
    <x v="14"/>
  </r>
  <r>
    <x v="185"/>
    <x v="713"/>
    <x v="1"/>
    <x v="1"/>
    <x v="189"/>
    <x v="14"/>
  </r>
  <r>
    <x v="185"/>
    <x v="714"/>
    <x v="170"/>
    <x v="6"/>
    <x v="6"/>
    <x v="11"/>
  </r>
  <r>
    <x v="186"/>
    <x v="89"/>
    <x v="1"/>
    <x v="1"/>
    <x v="156"/>
    <x v="14"/>
  </r>
  <r>
    <x v="186"/>
    <x v="89"/>
    <x v="1"/>
    <x v="1"/>
    <x v="190"/>
    <x v="14"/>
  </r>
  <r>
    <x v="186"/>
    <x v="89"/>
    <x v="1"/>
    <x v="1"/>
    <x v="191"/>
    <x v="14"/>
  </r>
  <r>
    <x v="186"/>
    <x v="89"/>
    <x v="1"/>
    <x v="1"/>
    <x v="192"/>
    <x v="14"/>
  </r>
  <r>
    <x v="187"/>
    <x v="89"/>
    <x v="1"/>
    <x v="1"/>
    <x v="175"/>
    <x v="14"/>
  </r>
  <r>
    <x v="187"/>
    <x v="89"/>
    <x v="1"/>
    <x v="1"/>
    <x v="193"/>
    <x v="14"/>
  </r>
  <r>
    <x v="187"/>
    <x v="89"/>
    <x v="1"/>
    <x v="1"/>
    <x v="166"/>
    <x v="14"/>
  </r>
  <r>
    <x v="187"/>
    <x v="89"/>
    <x v="1"/>
    <x v="1"/>
    <x v="149"/>
    <x v="14"/>
  </r>
  <r>
    <x v="187"/>
    <x v="89"/>
    <x v="1"/>
    <x v="1"/>
    <x v="143"/>
    <x v="14"/>
  </r>
  <r>
    <x v="187"/>
    <x v="89"/>
    <x v="1"/>
    <x v="1"/>
    <x v="151"/>
    <x v="14"/>
  </r>
  <r>
    <x v="187"/>
    <x v="89"/>
    <x v="1"/>
    <x v="1"/>
    <x v="168"/>
    <x v="14"/>
  </r>
  <r>
    <x v="187"/>
    <x v="89"/>
    <x v="1"/>
    <x v="1"/>
    <x v="194"/>
    <x v="14"/>
  </r>
  <r>
    <x v="187"/>
    <x v="715"/>
    <x v="1"/>
    <x v="1"/>
    <x v="195"/>
    <x v="14"/>
  </r>
  <r>
    <x v="187"/>
    <x v="89"/>
    <x v="1"/>
    <x v="1"/>
    <x v="196"/>
    <x v="14"/>
  </r>
  <r>
    <x v="187"/>
    <x v="89"/>
    <x v="1"/>
    <x v="1"/>
    <x v="197"/>
    <x v="14"/>
  </r>
  <r>
    <x v="188"/>
    <x v="716"/>
    <x v="1"/>
    <x v="1"/>
    <x v="26"/>
    <x v="14"/>
  </r>
  <r>
    <x v="188"/>
    <x v="157"/>
    <x v="13"/>
    <x v="15"/>
    <x v="7"/>
    <x v="11"/>
  </r>
  <r>
    <x v="189"/>
    <x v="89"/>
    <x v="1"/>
    <x v="1"/>
    <x v="198"/>
    <x v="14"/>
  </r>
  <r>
    <x v="189"/>
    <x v="89"/>
    <x v="1"/>
    <x v="1"/>
    <x v="199"/>
    <x v="14"/>
  </r>
  <r>
    <x v="189"/>
    <x v="89"/>
    <x v="1"/>
    <x v="1"/>
    <x v="200"/>
    <x v="14"/>
  </r>
  <r>
    <x v="189"/>
    <x v="89"/>
    <x v="1"/>
    <x v="1"/>
    <x v="201"/>
    <x v="14"/>
  </r>
  <r>
    <x v="189"/>
    <x v="89"/>
    <x v="1"/>
    <x v="1"/>
    <x v="202"/>
    <x v="14"/>
  </r>
  <r>
    <x v="189"/>
    <x v="717"/>
    <x v="1"/>
    <x v="1"/>
    <x v="26"/>
    <x v="14"/>
  </r>
  <r>
    <x v="189"/>
    <x v="718"/>
    <x v="1"/>
    <x v="1"/>
    <x v="43"/>
    <x v="23"/>
  </r>
  <r>
    <x v="189"/>
    <x v="718"/>
    <x v="1"/>
    <x v="1"/>
    <x v="26"/>
    <x v="25"/>
  </r>
  <r>
    <x v="189"/>
    <x v="718"/>
    <x v="1"/>
    <x v="1"/>
    <x v="26"/>
    <x v="24"/>
  </r>
  <r>
    <x v="189"/>
    <x v="718"/>
    <x v="1"/>
    <x v="1"/>
    <x v="26"/>
    <x v="25"/>
  </r>
  <r>
    <x v="190"/>
    <x v="719"/>
    <x v="1"/>
    <x v="1"/>
    <x v="9"/>
    <x v="14"/>
  </r>
  <r>
    <x v="191"/>
    <x v="89"/>
    <x v="1"/>
    <x v="1"/>
    <x v="203"/>
    <x v="14"/>
  </r>
  <r>
    <x v="191"/>
    <x v="720"/>
    <x v="241"/>
    <x v="1"/>
    <x v="166"/>
    <x v="14"/>
  </r>
  <r>
    <x v="191"/>
    <x v="721"/>
    <x v="242"/>
    <x v="1"/>
    <x v="204"/>
    <x v="14"/>
  </r>
  <r>
    <x v="191"/>
    <x v="89"/>
    <x v="1"/>
    <x v="1"/>
    <x v="205"/>
    <x v="14"/>
  </r>
  <r>
    <x v="191"/>
    <x v="89"/>
    <x v="1"/>
    <x v="1"/>
    <x v="206"/>
    <x v="14"/>
  </r>
  <r>
    <x v="191"/>
    <x v="89"/>
    <x v="1"/>
    <x v="1"/>
    <x v="207"/>
    <x v="14"/>
  </r>
  <r>
    <x v="191"/>
    <x v="89"/>
    <x v="1"/>
    <x v="1"/>
    <x v="156"/>
    <x v="14"/>
  </r>
  <r>
    <x v="191"/>
    <x v="89"/>
    <x v="1"/>
    <x v="1"/>
    <x v="208"/>
    <x v="14"/>
  </r>
  <r>
    <x v="191"/>
    <x v="89"/>
    <x v="1"/>
    <x v="1"/>
    <x v="209"/>
    <x v="14"/>
  </r>
  <r>
    <x v="192"/>
    <x v="89"/>
    <x v="1"/>
    <x v="1"/>
    <x v="205"/>
    <x v="14"/>
  </r>
  <r>
    <x v="192"/>
    <x v="89"/>
    <x v="1"/>
    <x v="1"/>
    <x v="177"/>
    <x v="14"/>
  </r>
  <r>
    <x v="192"/>
    <x v="89"/>
    <x v="1"/>
    <x v="1"/>
    <x v="210"/>
    <x v="14"/>
  </r>
  <r>
    <x v="192"/>
    <x v="89"/>
    <x v="1"/>
    <x v="1"/>
    <x v="211"/>
    <x v="14"/>
  </r>
  <r>
    <x v="193"/>
    <x v="722"/>
    <x v="243"/>
    <x v="1"/>
    <x v="131"/>
    <x v="14"/>
  </r>
  <r>
    <x v="193"/>
    <x v="722"/>
    <x v="70"/>
    <x v="1"/>
    <x v="212"/>
    <x v="14"/>
  </r>
  <r>
    <x v="193"/>
    <x v="723"/>
    <x v="1"/>
    <x v="1"/>
    <x v="9"/>
    <x v="25"/>
  </r>
  <r>
    <x v="194"/>
    <x v="89"/>
    <x v="1"/>
    <x v="1"/>
    <x v="213"/>
    <x v="14"/>
  </r>
  <r>
    <x v="194"/>
    <x v="89"/>
    <x v="1"/>
    <x v="1"/>
    <x v="163"/>
    <x v="14"/>
  </r>
  <r>
    <x v="194"/>
    <x v="89"/>
    <x v="1"/>
    <x v="1"/>
    <x v="214"/>
    <x v="14"/>
  </r>
  <r>
    <x v="194"/>
    <x v="89"/>
    <x v="1"/>
    <x v="1"/>
    <x v="215"/>
    <x v="14"/>
  </r>
  <r>
    <x v="194"/>
    <x v="89"/>
    <x v="1"/>
    <x v="1"/>
    <x v="156"/>
    <x v="14"/>
  </r>
  <r>
    <x v="194"/>
    <x v="89"/>
    <x v="1"/>
    <x v="1"/>
    <x v="216"/>
    <x v="14"/>
  </r>
  <r>
    <x v="194"/>
    <x v="89"/>
    <x v="1"/>
    <x v="1"/>
    <x v="217"/>
    <x v="14"/>
  </r>
  <r>
    <x v="194"/>
    <x v="89"/>
    <x v="1"/>
    <x v="1"/>
    <x v="218"/>
    <x v="14"/>
  </r>
  <r>
    <x v="194"/>
    <x v="89"/>
    <x v="1"/>
    <x v="1"/>
    <x v="219"/>
    <x v="14"/>
  </r>
  <r>
    <x v="194"/>
    <x v="724"/>
    <x v="1"/>
    <x v="1"/>
    <x v="26"/>
    <x v="11"/>
  </r>
  <r>
    <x v="195"/>
    <x v="725"/>
    <x v="1"/>
    <x v="1"/>
    <x v="220"/>
    <x v="11"/>
  </r>
  <r>
    <x v="195"/>
    <x v="726"/>
    <x v="1"/>
    <x v="1"/>
    <x v="8"/>
    <x v="11"/>
  </r>
  <r>
    <x v="196"/>
    <x v="89"/>
    <x v="1"/>
    <x v="1"/>
    <x v="193"/>
    <x v="14"/>
  </r>
  <r>
    <x v="196"/>
    <x v="89"/>
    <x v="1"/>
    <x v="1"/>
    <x v="221"/>
    <x v="14"/>
  </r>
  <r>
    <x v="196"/>
    <x v="727"/>
    <x v="244"/>
    <x v="1"/>
    <x v="204"/>
    <x v="14"/>
  </r>
  <r>
    <x v="196"/>
    <x v="89"/>
    <x v="1"/>
    <x v="1"/>
    <x v="222"/>
    <x v="14"/>
  </r>
  <r>
    <x v="196"/>
    <x v="89"/>
    <x v="1"/>
    <x v="1"/>
    <x v="162"/>
    <x v="14"/>
  </r>
  <r>
    <x v="196"/>
    <x v="89"/>
    <x v="1"/>
    <x v="1"/>
    <x v="162"/>
    <x v="14"/>
  </r>
  <r>
    <x v="196"/>
    <x v="89"/>
    <x v="1"/>
    <x v="1"/>
    <x v="161"/>
    <x v="14"/>
  </r>
  <r>
    <x v="196"/>
    <x v="89"/>
    <x v="1"/>
    <x v="1"/>
    <x v="174"/>
    <x v="14"/>
  </r>
  <r>
    <x v="196"/>
    <x v="89"/>
    <x v="1"/>
    <x v="1"/>
    <x v="196"/>
    <x v="14"/>
  </r>
  <r>
    <x v="196"/>
    <x v="728"/>
    <x v="1"/>
    <x v="1"/>
    <x v="223"/>
    <x v="14"/>
  </r>
  <r>
    <x v="196"/>
    <x v="729"/>
    <x v="1"/>
    <x v="1"/>
    <x v="43"/>
    <x v="14"/>
  </r>
  <r>
    <x v="197"/>
    <x v="730"/>
    <x v="1"/>
    <x v="1"/>
    <x v="224"/>
    <x v="14"/>
  </r>
  <r>
    <x v="197"/>
    <x v="730"/>
    <x v="1"/>
    <x v="1"/>
    <x v="37"/>
    <x v="26"/>
  </r>
  <r>
    <x v="197"/>
    <x v="89"/>
    <x v="1"/>
    <x v="1"/>
    <x v="221"/>
    <x v="14"/>
  </r>
  <r>
    <x v="197"/>
    <x v="89"/>
    <x v="1"/>
    <x v="1"/>
    <x v="149"/>
    <x v="14"/>
  </r>
  <r>
    <x v="197"/>
    <x v="89"/>
    <x v="1"/>
    <x v="1"/>
    <x v="169"/>
    <x v="14"/>
  </r>
  <r>
    <x v="197"/>
    <x v="74"/>
    <x v="12"/>
    <x v="1"/>
    <x v="9"/>
    <x v="14"/>
  </r>
  <r>
    <x v="197"/>
    <x v="731"/>
    <x v="1"/>
    <x v="1"/>
    <x v="26"/>
    <x v="14"/>
  </r>
  <r>
    <x v="198"/>
    <x v="732"/>
    <x v="1"/>
    <x v="1"/>
    <x v="37"/>
    <x v="14"/>
  </r>
  <r>
    <x v="198"/>
    <x v="732"/>
    <x v="1"/>
    <x v="1"/>
    <x v="37"/>
    <x v="22"/>
  </r>
  <r>
    <x v="199"/>
    <x v="733"/>
    <x v="1"/>
    <x v="1"/>
    <x v="74"/>
    <x v="14"/>
  </r>
  <r>
    <x v="200"/>
    <x v="734"/>
    <x v="1"/>
    <x v="1"/>
    <x v="225"/>
    <x v="11"/>
  </r>
  <r>
    <x v="201"/>
    <x v="89"/>
    <x v="1"/>
    <x v="1"/>
    <x v="150"/>
    <x v="14"/>
  </r>
  <r>
    <x v="201"/>
    <x v="89"/>
    <x v="1"/>
    <x v="1"/>
    <x v="163"/>
    <x v="14"/>
  </r>
  <r>
    <x v="201"/>
    <x v="89"/>
    <x v="1"/>
    <x v="1"/>
    <x v="43"/>
    <x v="14"/>
  </r>
  <r>
    <x v="201"/>
    <x v="89"/>
    <x v="1"/>
    <x v="1"/>
    <x v="226"/>
    <x v="14"/>
  </r>
  <r>
    <x v="201"/>
    <x v="89"/>
    <x v="1"/>
    <x v="1"/>
    <x v="227"/>
    <x v="14"/>
  </r>
  <r>
    <x v="201"/>
    <x v="89"/>
    <x v="1"/>
    <x v="1"/>
    <x v="228"/>
    <x v="14"/>
  </r>
  <r>
    <x v="202"/>
    <x v="89"/>
    <x v="1"/>
    <x v="1"/>
    <x v="204"/>
    <x v="14"/>
  </r>
  <r>
    <x v="202"/>
    <x v="89"/>
    <x v="1"/>
    <x v="1"/>
    <x v="187"/>
    <x v="14"/>
  </r>
  <r>
    <x v="202"/>
    <x v="89"/>
    <x v="1"/>
    <x v="1"/>
    <x v="229"/>
    <x v="14"/>
  </r>
  <r>
    <x v="202"/>
    <x v="89"/>
    <x v="1"/>
    <x v="1"/>
    <x v="230"/>
    <x v="14"/>
  </r>
  <r>
    <x v="202"/>
    <x v="89"/>
    <x v="1"/>
    <x v="1"/>
    <x v="165"/>
    <x v="14"/>
  </r>
  <r>
    <x v="202"/>
    <x v="735"/>
    <x v="1"/>
    <x v="1"/>
    <x v="26"/>
    <x v="14"/>
  </r>
  <r>
    <x v="202"/>
    <x v="736"/>
    <x v="1"/>
    <x v="1"/>
    <x v="231"/>
    <x v="11"/>
  </r>
  <r>
    <x v="203"/>
    <x v="89"/>
    <x v="1"/>
    <x v="1"/>
    <x v="172"/>
    <x v="14"/>
  </r>
  <r>
    <x v="203"/>
    <x v="89"/>
    <x v="1"/>
    <x v="1"/>
    <x v="43"/>
    <x v="14"/>
  </r>
  <r>
    <x v="203"/>
    <x v="89"/>
    <x v="1"/>
    <x v="1"/>
    <x v="232"/>
    <x v="14"/>
  </r>
  <r>
    <x v="203"/>
    <x v="737"/>
    <x v="1"/>
    <x v="1"/>
    <x v="233"/>
    <x v="22"/>
  </r>
  <r>
    <x v="204"/>
    <x v="89"/>
    <x v="1"/>
    <x v="1"/>
    <x v="93"/>
    <x v="14"/>
  </r>
  <r>
    <x v="205"/>
    <x v="738"/>
    <x v="1"/>
    <x v="1"/>
    <x v="6"/>
    <x v="14"/>
  </r>
  <r>
    <x v="205"/>
    <x v="739"/>
    <x v="1"/>
    <x v="1"/>
    <x v="6"/>
    <x v="11"/>
  </r>
  <r>
    <x v="206"/>
    <x v="740"/>
    <x v="245"/>
    <x v="1"/>
    <x v="22"/>
    <x v="14"/>
  </r>
  <r>
    <x v="207"/>
    <x v="89"/>
    <x v="1"/>
    <x v="1"/>
    <x v="174"/>
    <x v="14"/>
  </r>
  <r>
    <x v="207"/>
    <x v="741"/>
    <x v="1"/>
    <x v="1"/>
    <x v="234"/>
    <x v="14"/>
  </r>
  <r>
    <x v="208"/>
    <x v="742"/>
    <x v="1"/>
    <x v="1"/>
    <x v="36"/>
    <x v="14"/>
  </r>
  <r>
    <x v="209"/>
    <x v="743"/>
    <x v="1"/>
    <x v="1"/>
    <x v="27"/>
    <x v="14"/>
  </r>
  <r>
    <x v="209"/>
    <x v="744"/>
    <x v="1"/>
    <x v="1"/>
    <x v="37"/>
    <x v="14"/>
  </r>
  <r>
    <x v="210"/>
    <x v="745"/>
    <x v="246"/>
    <x v="1"/>
    <x v="9"/>
    <x v="14"/>
  </r>
  <r>
    <x v="210"/>
    <x v="746"/>
    <x v="1"/>
    <x v="1"/>
    <x v="235"/>
    <x v="22"/>
  </r>
  <r>
    <x v="211"/>
    <x v="136"/>
    <x v="1"/>
    <x v="1"/>
    <x v="236"/>
    <x v="14"/>
  </r>
  <r>
    <x v="211"/>
    <x v="136"/>
    <x v="1"/>
    <x v="1"/>
    <x v="237"/>
    <x v="20"/>
  </r>
  <r>
    <x v="212"/>
    <x v="747"/>
    <x v="1"/>
    <x v="1"/>
    <x v="238"/>
    <x v="11"/>
  </r>
  <r>
    <x v="212"/>
    <x v="748"/>
    <x v="1"/>
    <x v="1"/>
    <x v="6"/>
    <x v="24"/>
  </r>
  <r>
    <x v="213"/>
    <x v="749"/>
    <x v="1"/>
    <x v="1"/>
    <x v="239"/>
    <x v="11"/>
  </r>
  <r>
    <x v="214"/>
    <x v="750"/>
    <x v="1"/>
    <x v="1"/>
    <x v="26"/>
    <x v="24"/>
  </r>
  <r>
    <x v="214"/>
    <x v="723"/>
    <x v="1"/>
    <x v="1"/>
    <x v="9"/>
    <x v="22"/>
  </r>
  <r>
    <x v="215"/>
    <x v="751"/>
    <x v="13"/>
    <x v="18"/>
    <x v="240"/>
    <x v="20"/>
  </r>
  <r>
    <x v="215"/>
    <x v="752"/>
    <x v="1"/>
    <x v="1"/>
    <x v="26"/>
    <x v="24"/>
  </r>
  <r>
    <x v="216"/>
    <x v="753"/>
    <x v="1"/>
    <x v="1"/>
    <x v="26"/>
    <x v="24"/>
  </r>
  <r>
    <x v="217"/>
    <x v="754"/>
    <x v="1"/>
    <x v="1"/>
    <x v="7"/>
    <x v="11"/>
  </r>
  <r>
    <x v="218"/>
    <x v="755"/>
    <x v="1"/>
    <x v="1"/>
    <x v="241"/>
    <x v="27"/>
  </r>
  <r>
    <x v="219"/>
    <x v="756"/>
    <x v="1"/>
    <x v="1"/>
    <x v="6"/>
    <x v="24"/>
  </r>
  <r>
    <x v="220"/>
    <x v="757"/>
    <x v="1"/>
    <x v="1"/>
    <x v="26"/>
    <x v="24"/>
  </r>
  <r>
    <x v="220"/>
    <x v="758"/>
    <x v="1"/>
    <x v="1"/>
    <x v="242"/>
    <x v="20"/>
  </r>
  <r>
    <x v="220"/>
    <x v="758"/>
    <x v="1"/>
    <x v="1"/>
    <x v="243"/>
    <x v="23"/>
  </r>
  <r>
    <x v="220"/>
    <x v="758"/>
    <x v="1"/>
    <x v="1"/>
    <x v="99"/>
    <x v="23"/>
  </r>
  <r>
    <x v="220"/>
    <x v="759"/>
    <x v="1"/>
    <x v="1"/>
    <x v="18"/>
    <x v="11"/>
  </r>
  <r>
    <x v="221"/>
    <x v="760"/>
    <x v="1"/>
    <x v="1"/>
    <x v="244"/>
    <x v="22"/>
  </r>
  <r>
    <x v="222"/>
    <x v="761"/>
    <x v="1"/>
    <x v="1"/>
    <x v="68"/>
    <x v="27"/>
  </r>
  <r>
    <x v="223"/>
    <x v="89"/>
    <x v="1"/>
    <x v="1"/>
    <x v="43"/>
    <x v="26"/>
  </r>
  <r>
    <x v="223"/>
    <x v="762"/>
    <x v="247"/>
    <x v="1"/>
    <x v="245"/>
    <x v="22"/>
  </r>
  <r>
    <x v="223"/>
    <x v="763"/>
    <x v="248"/>
    <x v="1"/>
    <x v="9"/>
    <x v="22"/>
  </r>
  <r>
    <x v="224"/>
    <x v="380"/>
    <x v="29"/>
    <x v="27"/>
    <x v="5"/>
    <x v="23"/>
  </r>
  <r>
    <x v="224"/>
    <x v="764"/>
    <x v="249"/>
    <x v="1"/>
    <x v="8"/>
    <x v="23"/>
  </r>
  <r>
    <x v="224"/>
    <x v="765"/>
    <x v="1"/>
    <x v="1"/>
    <x v="6"/>
    <x v="22"/>
  </r>
  <r>
    <x v="224"/>
    <x v="766"/>
    <x v="228"/>
    <x v="1"/>
    <x v="7"/>
    <x v="22"/>
  </r>
  <r>
    <x v="224"/>
    <x v="767"/>
    <x v="207"/>
    <x v="1"/>
    <x v="55"/>
    <x v="22"/>
  </r>
  <r>
    <x v="224"/>
    <x v="768"/>
    <x v="248"/>
    <x v="1"/>
    <x v="6"/>
    <x v="22"/>
  </r>
  <r>
    <x v="224"/>
    <x v="769"/>
    <x v="250"/>
    <x v="1"/>
    <x v="9"/>
    <x v="23"/>
  </r>
  <r>
    <x v="224"/>
    <x v="770"/>
    <x v="251"/>
    <x v="53"/>
    <x v="26"/>
    <x v="22"/>
  </r>
  <r>
    <x v="224"/>
    <x v="771"/>
    <x v="252"/>
    <x v="1"/>
    <x v="6"/>
    <x v="22"/>
  </r>
  <r>
    <x v="224"/>
    <x v="772"/>
    <x v="253"/>
    <x v="1"/>
    <x v="8"/>
    <x v="22"/>
  </r>
  <r>
    <x v="224"/>
    <x v="773"/>
    <x v="1"/>
    <x v="1"/>
    <x v="6"/>
    <x v="22"/>
  </r>
  <r>
    <x v="225"/>
    <x v="774"/>
    <x v="254"/>
    <x v="1"/>
    <x v="9"/>
    <x v="22"/>
  </r>
  <r>
    <x v="225"/>
    <x v="775"/>
    <x v="255"/>
    <x v="1"/>
    <x v="42"/>
    <x v="22"/>
  </r>
  <r>
    <x v="225"/>
    <x v="776"/>
    <x v="251"/>
    <x v="1"/>
    <x v="6"/>
    <x v="22"/>
  </r>
  <r>
    <x v="225"/>
    <x v="777"/>
    <x v="256"/>
    <x v="1"/>
    <x v="246"/>
    <x v="23"/>
  </r>
  <r>
    <x v="225"/>
    <x v="777"/>
    <x v="256"/>
    <x v="1"/>
    <x v="247"/>
    <x v="22"/>
  </r>
  <r>
    <x v="225"/>
    <x v="778"/>
    <x v="209"/>
    <x v="1"/>
    <x v="26"/>
    <x v="22"/>
  </r>
  <r>
    <x v="225"/>
    <x v="779"/>
    <x v="1"/>
    <x v="1"/>
    <x v="16"/>
    <x v="11"/>
  </r>
  <r>
    <x v="225"/>
    <x v="780"/>
    <x v="1"/>
    <x v="1"/>
    <x v="248"/>
    <x v="27"/>
  </r>
  <r>
    <x v="225"/>
    <x v="781"/>
    <x v="16"/>
    <x v="54"/>
    <x v="8"/>
    <x v="23"/>
  </r>
  <r>
    <x v="225"/>
    <x v="782"/>
    <x v="204"/>
    <x v="11"/>
    <x v="72"/>
    <x v="23"/>
  </r>
  <r>
    <x v="226"/>
    <x v="89"/>
    <x v="1"/>
    <x v="1"/>
    <x v="26"/>
    <x v="26"/>
  </r>
  <r>
    <x v="227"/>
    <x v="783"/>
    <x v="1"/>
    <x v="1"/>
    <x v="249"/>
    <x v="23"/>
  </r>
  <r>
    <x v="227"/>
    <x v="783"/>
    <x v="1"/>
    <x v="1"/>
    <x v="250"/>
    <x v="26"/>
  </r>
  <r>
    <x v="227"/>
    <x v="784"/>
    <x v="1"/>
    <x v="1"/>
    <x v="251"/>
    <x v="26"/>
  </r>
  <r>
    <x v="227"/>
    <x v="785"/>
    <x v="257"/>
    <x v="1"/>
    <x v="16"/>
    <x v="26"/>
  </r>
  <r>
    <x v="227"/>
    <x v="786"/>
    <x v="258"/>
    <x v="1"/>
    <x v="37"/>
    <x v="24"/>
  </r>
  <r>
    <x v="227"/>
    <x v="786"/>
    <x v="258"/>
    <x v="1"/>
    <x v="37"/>
    <x v="26"/>
  </r>
  <r>
    <x v="227"/>
    <x v="787"/>
    <x v="1"/>
    <x v="1"/>
    <x v="105"/>
    <x v="11"/>
  </r>
  <r>
    <x v="228"/>
    <x v="788"/>
    <x v="1"/>
    <x v="1"/>
    <x v="252"/>
    <x v="24"/>
  </r>
  <r>
    <x v="228"/>
    <x v="789"/>
    <x v="259"/>
    <x v="1"/>
    <x v="0"/>
    <x v="26"/>
  </r>
  <r>
    <x v="229"/>
    <x v="335"/>
    <x v="1"/>
    <x v="1"/>
    <x v="64"/>
    <x v="15"/>
  </r>
  <r>
    <x v="229"/>
    <x v="335"/>
    <x v="1"/>
    <x v="1"/>
    <x v="64"/>
    <x v="15"/>
  </r>
  <r>
    <x v="229"/>
    <x v="335"/>
    <x v="1"/>
    <x v="1"/>
    <x v="64"/>
    <x v="15"/>
  </r>
  <r>
    <x v="229"/>
    <x v="335"/>
    <x v="1"/>
    <x v="1"/>
    <x v="64"/>
    <x v="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3">
  <r>
    <x v="0"/>
    <x v="0"/>
    <m/>
    <m/>
    <n v="49240.959999999999"/>
    <x v="0"/>
  </r>
  <r>
    <x v="1"/>
    <x v="1"/>
    <m/>
    <m/>
    <n v="9001.92"/>
    <x v="0"/>
  </r>
  <r>
    <x v="2"/>
    <x v="2"/>
    <m/>
    <m/>
    <n v="46054.64"/>
    <x v="0"/>
  </r>
  <r>
    <x v="3"/>
    <x v="3"/>
    <m/>
    <m/>
    <n v="5694.33"/>
    <x v="0"/>
  </r>
  <r>
    <x v="4"/>
    <x v="4"/>
    <m/>
    <m/>
    <n v="11760.66"/>
    <x v="0"/>
  </r>
  <r>
    <x v="5"/>
    <x v="5"/>
    <m/>
    <m/>
    <n v="11152.19"/>
    <x v="0"/>
  </r>
  <r>
    <x v="6"/>
    <x v="6"/>
    <m/>
    <m/>
    <n v="8409.84"/>
    <x v="0"/>
  </r>
  <r>
    <x v="7"/>
    <x v="7"/>
    <m/>
    <m/>
    <n v="103993.99"/>
    <x v="0"/>
  </r>
  <r>
    <x v="8"/>
    <x v="8"/>
    <m/>
    <m/>
    <n v="11085.25"/>
    <x v="0"/>
  </r>
  <r>
    <x v="9"/>
    <x v="9"/>
    <m/>
    <m/>
    <n v="45412.02"/>
    <x v="0"/>
  </r>
  <r>
    <x v="10"/>
    <x v="10"/>
    <m/>
    <m/>
    <n v="11004.92"/>
    <x v="0"/>
  </r>
  <r>
    <x v="11"/>
    <x v="11"/>
    <m/>
    <m/>
    <n v="8639.34"/>
    <x v="0"/>
  </r>
  <r>
    <x v="12"/>
    <x v="12"/>
    <m/>
    <m/>
    <n v="193322.4"/>
    <x v="0"/>
  </r>
  <r>
    <x v="13"/>
    <x v="13"/>
    <m/>
    <m/>
    <n v="111633.88"/>
    <x v="0"/>
  </r>
  <r>
    <x v="14"/>
    <x v="14"/>
    <m/>
    <m/>
    <n v="108855.74"/>
    <x v="0"/>
  </r>
  <r>
    <x v="15"/>
    <x v="15"/>
    <m/>
    <m/>
    <n v="111304.92"/>
    <x v="0"/>
  </r>
  <r>
    <x v="16"/>
    <x v="16"/>
    <m/>
    <m/>
    <n v="11327.7"/>
    <x v="0"/>
  </r>
  <r>
    <x v="17"/>
    <x v="17"/>
    <m/>
    <m/>
    <n v="108327.87"/>
    <x v="0"/>
  </r>
  <r>
    <x v="18"/>
    <x v="18"/>
    <m/>
    <m/>
    <n v="12450.82"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0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  <r>
    <x v="19"/>
    <x v="19"/>
    <m/>
    <m/>
    <m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">
  <r>
    <x v="0"/>
    <x v="0"/>
    <s v="Елена"/>
    <s v="Игоревна"/>
    <n v="350"/>
    <x v="0"/>
    <x v="0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  <r>
    <x v="1"/>
    <x v="1"/>
    <m/>
    <m/>
    <m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Таблица7" cacheId="42" dataOnRows="1" applyNumberFormats="0" applyBorderFormats="0" applyFontFormats="0" applyPatternFormats="0" applyAlignmentFormats="0" applyWidthHeightFormats="1" dataCaption="Данные" updatedVersion="4" showItems="0" showMultipleLabel="0" showMemberPropertyTips="0" useAutoFormatting="1" colGrandTotals="0" itemPrintTitles="1" indent="0" compact="0" compactData="0" gridDropZones="1">
  <location ref="A38:G1141" firstHeaderRow="2" firstDataRow="2" firstDataCol="6"/>
  <pivotFields count="6">
    <pivotField axis="axisRow" compact="0" outline="0" subtotalTop="0" showAll="0" includeNewItemsInFilter="1" defaultSubtotal="0">
      <items count="2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3"/>
        <item x="14"/>
        <item x="16"/>
        <item x="18"/>
        <item x="19"/>
        <item x="17"/>
        <item x="20"/>
        <item x="21"/>
        <item x="22"/>
        <item x="23"/>
        <item x="24"/>
        <item x="25"/>
        <item x="26"/>
        <item x="27"/>
        <item x="28"/>
        <item x="29"/>
        <item x="33"/>
        <item x="30"/>
        <item x="34"/>
        <item x="31"/>
        <item x="32"/>
        <item x="35"/>
        <item x="36"/>
        <item x="37"/>
        <item x="38"/>
        <item x="39"/>
        <item x="40"/>
        <item x="41"/>
        <item x="42"/>
        <item x="44"/>
        <item x="45"/>
        <item x="43"/>
        <item x="46"/>
        <item x="48"/>
        <item x="47"/>
        <item x="49"/>
        <item x="50"/>
        <item x="51"/>
        <item x="52"/>
        <item x="53"/>
        <item x="56"/>
        <item x="57"/>
        <item x="58"/>
        <item x="55"/>
        <item x="54"/>
        <item x="59"/>
        <item x="60"/>
        <item x="61"/>
        <item x="62"/>
        <item x="68"/>
        <item x="63"/>
        <item x="64"/>
        <item x="65"/>
        <item x="66"/>
        <item x="67"/>
        <item x="69"/>
        <item x="72"/>
        <item x="73"/>
        <item x="70"/>
        <item x="71"/>
        <item x="75"/>
        <item x="77"/>
        <item x="82"/>
        <item x="74"/>
        <item x="76"/>
        <item x="78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21"/>
        <item x="118"/>
        <item x="119"/>
        <item x="120"/>
        <item x="122"/>
        <item x="123"/>
        <item x="124"/>
        <item x="125"/>
        <item x="126"/>
        <item x="127"/>
        <item x="128"/>
        <item x="132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229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5"/>
        <item x="156"/>
        <item x="157"/>
        <item x="158"/>
        <item x="154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198"/>
        <item x="203"/>
        <item x="204"/>
        <item x="205"/>
        <item x="206"/>
        <item x="207"/>
        <item x="208"/>
        <item x="209"/>
        <item x="210"/>
        <item x="211"/>
        <item x="212"/>
        <item x="214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7"/>
        <item x="79"/>
        <item x="226"/>
        <item x="228"/>
      </items>
    </pivotField>
    <pivotField axis="axisRow" compact="0" outline="0" subtotalTop="0" showAll="0" includeNewItemsInFilter="1" defaultSubtotal="0">
      <items count="790">
        <item x="335"/>
        <item x="171"/>
        <item x="3"/>
        <item x="159"/>
        <item x="1"/>
        <item x="287"/>
        <item x="74"/>
        <item x="89"/>
        <item x="54"/>
        <item x="136"/>
        <item x="0"/>
        <item x="4"/>
        <item x="5"/>
        <item x="6"/>
        <item x="7"/>
        <item x="8"/>
        <item x="9"/>
        <item x="10"/>
        <item x="11"/>
        <item x="12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3"/>
        <item x="37"/>
        <item x="29"/>
        <item x="30"/>
        <item x="31"/>
        <item x="32"/>
        <item x="34"/>
        <item x="35"/>
        <item x="36"/>
        <item sd="0"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2"/>
        <item x="13"/>
        <item x="14"/>
        <item x="15"/>
        <item x="56"/>
        <item x="57"/>
        <item x="58"/>
        <item x="59"/>
        <item x="72"/>
        <item x="73"/>
        <item x="75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3"/>
        <item x="96"/>
        <item x="104"/>
        <item x="105"/>
        <item x="106"/>
        <item x="107"/>
        <item x="108"/>
        <item x="109"/>
        <item x="110"/>
        <item x="111"/>
        <item x="112"/>
        <item x="113"/>
        <item x="95"/>
        <item x="97"/>
        <item x="114"/>
        <item x="115"/>
        <item x="116"/>
        <item x="122"/>
        <item x="123"/>
        <item x="98"/>
        <item x="117"/>
        <item x="118"/>
        <item x="119"/>
        <item x="120"/>
        <item x="121"/>
        <item x="99"/>
        <item x="100"/>
        <item x="102"/>
        <item x="124"/>
        <item x="125"/>
        <item x="103"/>
        <item x="126"/>
        <item x="92"/>
        <item x="94"/>
        <item x="101"/>
        <item x="127"/>
        <item x="128"/>
        <item x="129"/>
        <item x="130"/>
        <item x="131"/>
        <item x="132"/>
        <item x="133"/>
        <item x="140"/>
        <item x="134"/>
        <item x="135"/>
        <item x="137"/>
        <item x="138"/>
        <item x="141"/>
        <item x="142"/>
        <item x="143"/>
        <item x="145"/>
        <item x="144"/>
        <item x="139"/>
        <item x="147"/>
        <item x="148"/>
        <item x="146"/>
        <item x="149"/>
        <item x="150"/>
        <item x="151"/>
        <item x="152"/>
        <item x="155"/>
        <item x="154"/>
        <item x="157"/>
        <item x="153"/>
        <item x="156"/>
        <item x="158"/>
        <item x="175"/>
        <item x="176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2"/>
        <item x="173"/>
        <item x="174"/>
        <item x="177"/>
        <item x="178"/>
        <item x="209"/>
        <item x="210"/>
        <item x="211"/>
        <item x="212"/>
        <item x="213"/>
        <item x="214"/>
        <item x="215"/>
        <item x="179"/>
        <item x="204"/>
        <item x="205"/>
        <item x="206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7"/>
        <item x="208"/>
        <item x="219"/>
        <item x="220"/>
        <item x="222"/>
        <item x="216"/>
        <item x="217"/>
        <item x="218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8"/>
        <item x="489"/>
        <item x="490"/>
        <item x="491"/>
        <item x="492"/>
        <item x="493"/>
        <item x="487"/>
        <item x="494"/>
        <item x="495"/>
        <item x="496"/>
        <item x="497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4"/>
        <item x="535"/>
        <item x="536"/>
        <item x="498"/>
        <item x="533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606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22"/>
        <item x="630"/>
        <item x="619"/>
        <item x="620"/>
        <item x="621"/>
        <item x="623"/>
        <item x="624"/>
        <item x="625"/>
        <item x="626"/>
        <item x="627"/>
        <item x="628"/>
        <item x="629"/>
        <item x="631"/>
        <item x="632"/>
        <item x="633"/>
        <item x="634"/>
        <item x="635"/>
        <item x="636"/>
        <item x="637"/>
        <item x="639"/>
        <item x="642"/>
        <item x="643"/>
        <item x="644"/>
        <item x="647"/>
        <item x="649"/>
        <item x="650"/>
        <item x="651"/>
        <item x="638"/>
        <item x="640"/>
        <item x="641"/>
        <item x="645"/>
        <item x="646"/>
        <item x="648"/>
        <item x="652"/>
        <item x="653"/>
        <item x="655"/>
        <item x="657"/>
        <item x="658"/>
        <item x="659"/>
        <item x="660"/>
        <item x="661"/>
        <item x="662"/>
        <item x="656"/>
        <item x="663"/>
        <item x="654"/>
        <item x="664"/>
        <item x="666"/>
        <item x="667"/>
        <item x="668"/>
        <item x="669"/>
        <item x="670"/>
        <item x="675"/>
        <item x="676"/>
        <item x="677"/>
        <item x="678"/>
        <item x="679"/>
        <item x="665"/>
        <item x="671"/>
        <item x="672"/>
        <item x="673"/>
        <item x="674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31"/>
        <item x="733"/>
        <item x="734"/>
        <item x="729"/>
        <item x="730"/>
        <item x="732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50"/>
        <item x="749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01"/>
        <item x="714"/>
        <item x="784"/>
        <item x="785"/>
        <item x="786"/>
        <item x="787"/>
        <item x="789"/>
        <item x="788"/>
      </items>
    </pivotField>
    <pivotField axis="axisRow" compact="0" outline="0" subtotalTop="0" showAll="0" includeNewItemsInFilter="1" defaultSubtotal="0">
      <items count="260">
        <item x="54"/>
        <item x="11"/>
        <item x="169"/>
        <item x="1"/>
        <item x="128"/>
        <item x="122"/>
        <item x="190"/>
        <item x="28"/>
        <item x="15"/>
        <item x="51"/>
        <item x="34"/>
        <item x="165"/>
        <item x="25"/>
        <item x="101"/>
        <item x="45"/>
        <item x="170"/>
        <item x="7"/>
        <item x="49"/>
        <item x="29"/>
        <item x="193"/>
        <item x="58"/>
        <item x="12"/>
        <item x="10"/>
        <item x="8"/>
        <item x="167"/>
        <item x="40"/>
        <item x="9"/>
        <item x="6"/>
        <item x="56"/>
        <item x="173"/>
        <item x="13"/>
        <item x="155"/>
        <item x="5"/>
        <item x="163"/>
        <item x="23"/>
        <item x="39"/>
        <item x="188"/>
        <item x="21"/>
        <item x="31"/>
        <item x="152"/>
        <item x="30"/>
        <item x="35"/>
        <item x="0"/>
        <item x="2"/>
        <item x="3"/>
        <item x="4"/>
        <item x="14"/>
        <item x="16"/>
        <item x="17"/>
        <item x="18"/>
        <item x="19"/>
        <item x="20"/>
        <item x="22"/>
        <item x="24"/>
        <item x="26"/>
        <item x="27"/>
        <item x="32"/>
        <item x="33"/>
        <item x="36"/>
        <item x="37"/>
        <item x="38"/>
        <item x="42"/>
        <item x="43"/>
        <item x="44"/>
        <item x="41"/>
        <item x="46"/>
        <item x="47"/>
        <item x="48"/>
        <item x="50"/>
        <item x="52"/>
        <item x="53"/>
        <item x="55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3"/>
        <item x="154"/>
        <item x="156"/>
        <item x="157"/>
        <item x="158"/>
        <item x="159"/>
        <item x="160"/>
        <item x="161"/>
        <item x="162"/>
        <item x="164"/>
        <item x="166"/>
        <item x="168"/>
        <item x="171"/>
        <item x="17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9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2"/>
        <item x="231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</items>
    </pivotField>
    <pivotField axis="axisRow" compact="0" outline="0" subtotalTop="0" showAll="0" includeNewItemsInFilter="1" defaultSubtotal="0">
      <items count="55">
        <item x="18"/>
        <item x="4"/>
        <item sd="0" x="1"/>
        <item x="27"/>
        <item x="6"/>
        <item x="7"/>
        <item x="31"/>
        <item x="11"/>
        <item x="36"/>
        <item x="47"/>
        <item x="26"/>
        <item x="16"/>
        <item x="0"/>
        <item x="38"/>
        <item x="32"/>
        <item x="25"/>
        <item x="15"/>
        <item x="29"/>
        <item x="41"/>
        <item x="12"/>
        <item x="19"/>
        <item x="42"/>
        <item x="10"/>
        <item x="9"/>
        <item x="17"/>
        <item x="2"/>
        <item x="34"/>
        <item x="35"/>
        <item x="24"/>
        <item x="3"/>
        <item x="5"/>
        <item x="8"/>
        <item x="13"/>
        <item x="14"/>
        <item x="20"/>
        <item x="21"/>
        <item x="22"/>
        <item x="23"/>
        <item x="28"/>
        <item x="30"/>
        <item x="33"/>
        <item x="37"/>
        <item x="39"/>
        <item x="40"/>
        <item x="43"/>
        <item x="44"/>
        <item x="45"/>
        <item x="46"/>
        <item x="48"/>
        <item x="49"/>
        <item x="50"/>
        <item x="51"/>
        <item x="52"/>
        <item x="53"/>
        <item x="54"/>
      </items>
    </pivotField>
    <pivotField axis="axisRow" dataField="1" compact="0" outline="0" subtotalTop="0" showAll="0" includeNewItemsInFilter="1" defaultSubtotal="0">
      <items count="255">
        <item x="85"/>
        <item x="37"/>
        <item x="27"/>
        <item x="6"/>
        <item x="13"/>
        <item x="7"/>
        <item x="16"/>
        <item x="8"/>
        <item x="9"/>
        <item x="51"/>
        <item x="89"/>
        <item x="22"/>
        <item x="0"/>
        <item x="42"/>
        <item x="18"/>
        <item x="99"/>
        <item x="57"/>
        <item x="31"/>
        <item x="64"/>
        <item x="40"/>
        <item x="97"/>
        <item x="74"/>
        <item x="69"/>
        <item x="26"/>
        <item x="41"/>
        <item x="23"/>
        <item x="65"/>
        <item x="77"/>
        <item x="1"/>
        <item x="5"/>
        <item x="12"/>
        <item x="17"/>
        <item x="19"/>
        <item x="20"/>
        <item x="21"/>
        <item x="30"/>
        <item x="2"/>
        <item x="14"/>
        <item x="15"/>
        <item x="34"/>
        <item x="35"/>
        <item x="36"/>
        <item x="38"/>
        <item x="39"/>
        <item x="44"/>
        <item x="45"/>
        <item x="46"/>
        <item x="43"/>
        <item x="72"/>
        <item x="47"/>
        <item x="48"/>
        <item x="49"/>
        <item x="50"/>
        <item x="3"/>
        <item x="4"/>
        <item x="10"/>
        <item x="11"/>
        <item x="24"/>
        <item x="25"/>
        <item x="28"/>
        <item x="29"/>
        <item x="32"/>
        <item x="33"/>
        <item x="53"/>
        <item x="58"/>
        <item x="52"/>
        <item x="54"/>
        <item x="55"/>
        <item x="56"/>
        <item x="59"/>
        <item x="62"/>
        <item x="60"/>
        <item x="61"/>
        <item x="63"/>
        <item x="67"/>
        <item x="68"/>
        <item x="66"/>
        <item x="70"/>
        <item x="71"/>
        <item x="75"/>
        <item x="73"/>
        <item x="76"/>
        <item x="78"/>
        <item x="79"/>
        <item x="80"/>
        <item x="81"/>
        <item x="82"/>
        <item x="83"/>
        <item x="84"/>
        <item x="86"/>
        <item x="87"/>
        <item x="88"/>
        <item x="90"/>
        <item x="91"/>
        <item x="92"/>
        <item x="93"/>
        <item x="94"/>
        <item x="95"/>
        <item x="96"/>
        <item x="98"/>
        <item x="101"/>
        <item x="100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19"/>
        <item x="120"/>
        <item x="121"/>
        <item x="122"/>
        <item x="123"/>
        <item x="116"/>
        <item x="124"/>
        <item x="125"/>
        <item x="126"/>
        <item x="127"/>
        <item x="130"/>
        <item x="134"/>
        <item x="135"/>
        <item x="128"/>
        <item x="129"/>
        <item x="131"/>
        <item x="132"/>
        <item x="133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5"/>
        <item x="226"/>
        <item x="227"/>
        <item x="228"/>
        <item x="229"/>
        <item x="230"/>
        <item x="224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8"/>
        <item x="246"/>
        <item x="247"/>
        <item m="1" x="254"/>
        <item m="1" x="253"/>
        <item x="249"/>
        <item x="250"/>
        <item x="146"/>
        <item x="251"/>
        <item x="252"/>
      </items>
    </pivotField>
    <pivotField axis="axisRow" compact="0" outline="0" subtotalTop="0" showAll="0" includeNewItemsInFilter="1">
      <items count="29">
        <item x="15"/>
        <item x="0"/>
        <item x="2"/>
        <item x="3"/>
        <item x="4"/>
        <item x="5"/>
        <item x="6"/>
        <item x="7"/>
        <item x="8"/>
        <item x="9"/>
        <item x="10"/>
        <item x="12"/>
        <item x="11"/>
        <item x="13"/>
        <item x="14"/>
        <item x="1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6">
    <field x="5"/>
    <field x="0"/>
    <field x="1"/>
    <field x="2"/>
    <field x="3"/>
    <field x="4"/>
  </rowFields>
  <rowItems count="1102">
    <i>
      <x/>
      <x v="49"/>
      <x v="154"/>
      <x v="3"/>
      <x v="2"/>
    </i>
    <i r="1">
      <x v="142"/>
      <x/>
      <x v="3"/>
      <x v="2"/>
    </i>
    <i t="default">
      <x/>
    </i>
    <i>
      <x v="1"/>
      <x/>
      <x v="10"/>
      <x v="42"/>
      <x v="12"/>
      <x v="12"/>
    </i>
    <i r="1">
      <x v="1"/>
      <x v="4"/>
      <x v="3"/>
      <x v="2"/>
    </i>
    <i r="1">
      <x v="2"/>
      <x v="2"/>
      <x v="43"/>
      <x v="25"/>
      <x v="53"/>
    </i>
    <i r="2">
      <x v="59"/>
      <x v="3"/>
      <x v="2"/>
    </i>
    <i t="default">
      <x v="1"/>
    </i>
    <i>
      <x v="2"/>
      <x v="3"/>
      <x v="11"/>
      <x v="44"/>
      <x v="29"/>
      <x v="29"/>
    </i>
    <i r="2">
      <x v="12"/>
      <x v="45"/>
      <x v="1"/>
      <x v="3"/>
    </i>
    <i r="2">
      <x v="13"/>
      <x v="32"/>
      <x v="30"/>
      <x v="5"/>
    </i>
    <i r="2">
      <x v="14"/>
      <x v="27"/>
      <x v="4"/>
      <x v="7"/>
    </i>
    <i r="1">
      <x v="4"/>
      <x v="15"/>
      <x v="16"/>
      <x v="5"/>
      <x v="7"/>
    </i>
    <i r="2">
      <x v="16"/>
      <x v="23"/>
      <x v="31"/>
      <x v="8"/>
    </i>
    <i r="1">
      <x v="5"/>
      <x v="19"/>
      <x v="22"/>
      <x v="22"/>
      <x v="7"/>
    </i>
    <i r="1">
      <x v="10"/>
      <x v="42"/>
    </i>
    <i r="2">
      <x v="43"/>
      <x v="45"/>
      <x v="11"/>
      <x v="8"/>
    </i>
    <i r="2">
      <x v="44"/>
      <x v="55"/>
      <x v="37"/>
      <x v="2"/>
    </i>
    <i r="2">
      <x v="45"/>
      <x v="23"/>
      <x v="28"/>
      <x v="25"/>
    </i>
    <i r="2">
      <x v="46"/>
      <x v="7"/>
      <x v="15"/>
      <x v="12"/>
    </i>
    <i r="2">
      <x v="47"/>
      <x v="22"/>
      <x v="1"/>
      <x v="3"/>
    </i>
    <i r="2">
      <x v="48"/>
      <x v="18"/>
      <x/>
      <x v="7"/>
    </i>
    <i r="2">
      <x v="49"/>
      <x v="18"/>
      <x v="10"/>
      <x v="8"/>
    </i>
    <i r="2">
      <x v="50"/>
      <x v="1"/>
      <x v="3"/>
      <x v="23"/>
    </i>
    <i r="2">
      <x v="51"/>
      <x v="40"/>
      <x v="7"/>
      <x v="35"/>
    </i>
    <i r="2">
      <x v="52"/>
      <x v="55"/>
      <x v="1"/>
      <x v="2"/>
    </i>
    <i r="2">
      <x v="53"/>
      <x v="38"/>
      <x v="38"/>
      <x v="7"/>
    </i>
    <i r="2">
      <x v="54"/>
      <x v="22"/>
      <x v="17"/>
      <x v="3"/>
    </i>
    <i r="2">
      <x v="55"/>
      <x v="56"/>
      <x v="23"/>
      <x v="7"/>
    </i>
    <i r="2">
      <x v="56"/>
      <x v="57"/>
      <x v="39"/>
      <x v="8"/>
    </i>
    <i r="2">
      <x v="57"/>
      <x v="10"/>
      <x v="12"/>
      <x v="7"/>
    </i>
    <i r="1">
      <x v="11"/>
      <x v="8"/>
      <x v="22"/>
      <x v="6"/>
      <x v="17"/>
    </i>
    <i r="1">
      <x v="12"/>
      <x v="58"/>
      <x v="3"/>
      <x v="2"/>
    </i>
    <i t="default">
      <x v="2"/>
    </i>
    <i>
      <x v="3"/>
      <x v="5"/>
      <x v="17"/>
      <x v="3"/>
      <x v="2"/>
    </i>
    <i t="default">
      <x v="3"/>
    </i>
    <i>
      <x v="4"/>
      <x v="5"/>
      <x v="18"/>
      <x v="26"/>
      <x v="23"/>
      <x v="30"/>
    </i>
    <i r="1">
      <x v="6"/>
      <x v="21"/>
      <x v="21"/>
      <x v="19"/>
      <x v="6"/>
    </i>
    <i r="2">
      <x v="25"/>
      <x v="3"/>
      <x v="2"/>
    </i>
    <i r="1">
      <x v="9"/>
      <x v="39"/>
      <x v="53"/>
      <x v="34"/>
      <x v="7"/>
    </i>
    <i r="2">
      <x v="40"/>
      <x v="51"/>
      <x v="35"/>
      <x v="23"/>
    </i>
    <i r="1">
      <x v="10"/>
      <x v="34"/>
      <x v="3"/>
      <x v="2"/>
    </i>
    <i r="2">
      <x v="41"/>
      <x v="12"/>
      <x/>
      <x v="2"/>
    </i>
    <i t="default">
      <x v="4"/>
    </i>
    <i>
      <x v="5"/>
      <x v="5"/>
      <x v="60"/>
      <x v="3"/>
      <x v="2"/>
    </i>
    <i r="1">
      <x v="6"/>
      <x v="20"/>
      <x v="1"/>
      <x v="7"/>
      <x v="3"/>
    </i>
    <i r="2">
      <x v="22"/>
      <x v="30"/>
      <x v="32"/>
      <x v="5"/>
    </i>
    <i r="2">
      <x v="23"/>
      <x v="46"/>
      <x v="5"/>
      <x v="31"/>
    </i>
    <i r="2">
      <x v="24"/>
      <x v="8"/>
      <x v="33"/>
      <x v="5"/>
    </i>
    <i r="2">
      <x v="61"/>
      <x v="3"/>
      <x v="2"/>
    </i>
    <i r="1">
      <x v="7"/>
      <x v="26"/>
      <x v="47"/>
      <x v="4"/>
      <x v="7"/>
    </i>
    <i r="2">
      <x v="27"/>
      <x v="48"/>
      <x v="16"/>
      <x v="32"/>
    </i>
    <i r="2">
      <x v="28"/>
      <x v="49"/>
      <x v="11"/>
      <x v="8"/>
    </i>
    <i r="2">
      <x v="29"/>
      <x v="32"/>
      <x v="24"/>
      <x v="8"/>
    </i>
    <i r="2">
      <x v="30"/>
      <x v="50"/>
      <x v="16"/>
      <x v="33"/>
    </i>
    <i r="2">
      <x v="31"/>
      <x v="26"/>
      <x v="24"/>
      <x v="3"/>
    </i>
    <i r="1">
      <x v="8"/>
      <x v="32"/>
      <x v="3"/>
      <x v="2"/>
    </i>
    <i r="1">
      <x v="9"/>
      <x v="33"/>
      <x v="3"/>
      <x v="2"/>
    </i>
    <i r="2">
      <x v="35"/>
      <x v="51"/>
      <x v="16"/>
      <x v="11"/>
    </i>
    <i r="2">
      <x v="36"/>
      <x v="37"/>
      <x/>
      <x v="25"/>
    </i>
    <i r="2">
      <x v="37"/>
      <x v="52"/>
      <x v="20"/>
      <x v="5"/>
    </i>
    <i r="2">
      <x v="38"/>
      <x v="34"/>
      <x/>
      <x v="11"/>
    </i>
    <i t="default">
      <x v="5"/>
    </i>
    <i>
      <x v="6"/>
      <x v="6"/>
      <x v="62"/>
      <x v="3"/>
      <x v="2"/>
    </i>
    <i t="default">
      <x v="6"/>
    </i>
    <i>
      <x v="7"/>
      <x v="13"/>
      <x v="65"/>
      <x v="3"/>
      <x v="2"/>
    </i>
    <i r="1">
      <x v="14"/>
      <x v="63"/>
      <x v="3"/>
      <x v="2"/>
    </i>
    <i r="2">
      <x v="64"/>
      <x v="3"/>
      <x v="2"/>
    </i>
    <i r="1">
      <x v="15"/>
      <x v="65"/>
      <x v="3"/>
      <x v="2"/>
    </i>
    <i r="1">
      <x v="16"/>
      <x v="66"/>
      <x v="3"/>
      <x v="2"/>
    </i>
    <i t="default">
      <x v="7"/>
    </i>
    <i>
      <x v="8"/>
      <x v="16"/>
      <x v="66"/>
      <x v="3"/>
      <x v="2"/>
    </i>
    <i r="1">
      <x v="17"/>
      <x v="6"/>
      <x v="21"/>
      <x v="14"/>
      <x v="8"/>
    </i>
    <i r="2">
      <x v="76"/>
      <x v="3"/>
      <x v="2"/>
    </i>
    <i r="1">
      <x v="19"/>
      <x v="70"/>
      <x v="3"/>
      <x v="2"/>
    </i>
    <i r="1">
      <x v="20"/>
      <x v="86"/>
      <x v="3"/>
      <x v="2"/>
    </i>
    <i r="1">
      <x v="23"/>
      <x v="92"/>
      <x v="3"/>
      <x v="2"/>
    </i>
    <i r="2">
      <x v="93"/>
      <x v="60"/>
      <x v="27"/>
      <x v="7"/>
    </i>
    <i r="1">
      <x v="25"/>
      <x v="7"/>
      <x v="3"/>
      <x v="2"/>
    </i>
    <i r="1">
      <x v="26"/>
      <x v="95"/>
      <x v="3"/>
      <x v="2"/>
    </i>
    <i r="1">
      <x v="27"/>
      <x v="8"/>
      <x v="22"/>
      <x v="6"/>
      <x v="17"/>
    </i>
    <i r="2">
      <x v="96"/>
      <x v="3"/>
      <x v="2"/>
    </i>
    <i r="1">
      <x v="28"/>
      <x v="109"/>
      <x v="3"/>
      <x v="2"/>
    </i>
    <i r="2">
      <x v="129"/>
      <x v="47"/>
      <x v="24"/>
      <x v="47"/>
    </i>
    <i r="1">
      <x v="29"/>
      <x v="130"/>
      <x v="35"/>
      <x v="12"/>
      <x v="23"/>
    </i>
    <i r="1">
      <x v="30"/>
      <x v="71"/>
      <x v="3"/>
      <x v="2"/>
    </i>
    <i r="2">
      <x v="102"/>
      <x v="3"/>
      <x v="2"/>
    </i>
    <i r="2">
      <x v="108"/>
      <x v="3"/>
      <x v="2"/>
    </i>
    <i r="2">
      <x v="111"/>
      <x v="3"/>
      <x v="2"/>
    </i>
    <i r="2">
      <x v="112"/>
      <x v="3"/>
      <x v="2"/>
    </i>
    <i r="2">
      <x v="113"/>
      <x v="3"/>
      <x v="2"/>
    </i>
    <i r="2">
      <x v="117"/>
      <x v="3"/>
      <x v="2"/>
    </i>
    <i r="2">
      <x v="118"/>
      <x v="3"/>
      <x v="2"/>
    </i>
    <i r="2">
      <x v="119"/>
      <x v="3"/>
      <x v="2"/>
    </i>
    <i r="2">
      <x v="120"/>
      <x v="3"/>
      <x v="2"/>
    </i>
    <i r="2">
      <x v="121"/>
      <x v="3"/>
      <x v="2"/>
    </i>
    <i r="2">
      <x v="124"/>
      <x v="61"/>
      <x v="2"/>
    </i>
    <i r="2">
      <x v="127"/>
      <x v="12"/>
      <x v="25"/>
      <x v="7"/>
    </i>
    <i r="2">
      <x v="131"/>
      <x v="64"/>
      <x v="8"/>
      <x v="29"/>
    </i>
    <i r="1">
      <x v="32"/>
      <x v="114"/>
      <x v="3"/>
      <x v="2"/>
    </i>
    <i r="1">
      <x v="33"/>
      <x v="116"/>
      <x v="25"/>
      <x v="2"/>
    </i>
    <i r="1">
      <x v="34"/>
      <x v="122"/>
      <x v="3"/>
      <x v="2"/>
    </i>
    <i r="2">
      <x v="123"/>
      <x v="3"/>
      <x v="2"/>
    </i>
    <i r="1">
      <x v="35"/>
      <x v="125"/>
      <x v="62"/>
      <x v="2"/>
    </i>
    <i r="2">
      <x v="126"/>
      <x v="3"/>
      <x v="2"/>
    </i>
    <i r="1">
      <x v="36"/>
      <x v="7"/>
      <x v="3"/>
      <x v="2"/>
    </i>
    <i r="1">
      <x v="37"/>
      <x v="128"/>
      <x v="63"/>
      <x v="41"/>
      <x v="11"/>
    </i>
    <i r="1">
      <x v="38"/>
      <x v="93"/>
      <x v="60"/>
      <x v="27"/>
      <x v="7"/>
    </i>
    <i r="2">
      <x v="133"/>
      <x v="18"/>
      <x v="15"/>
      <x v="47"/>
    </i>
    <i r="1">
      <x v="39"/>
      <x v="135"/>
      <x v="3"/>
      <x v="2"/>
    </i>
    <i t="default">
      <x v="8"/>
    </i>
    <i>
      <x v="9"/>
      <x v="17"/>
      <x v="67"/>
      <x v="41"/>
      <x v="12"/>
      <x v="5"/>
    </i>
    <i r="2">
      <x v="68"/>
      <x v="41"/>
      <x v="2"/>
    </i>
    <i r="2">
      <x v="74"/>
      <x v="3"/>
      <x v="2"/>
    </i>
    <i r="2">
      <x v="75"/>
      <x v="3"/>
      <x v="2"/>
    </i>
    <i r="2">
      <x v="77"/>
      <x v="3"/>
      <x v="2"/>
    </i>
    <i r="2">
      <x v="78"/>
      <x v="3"/>
      <x v="2"/>
    </i>
    <i r="2">
      <x v="79"/>
      <x v="3"/>
      <x v="2"/>
    </i>
    <i r="2">
      <x v="80"/>
      <x v="3"/>
      <x v="2"/>
    </i>
    <i r="2">
      <x v="81"/>
      <x v="3"/>
      <x v="2"/>
    </i>
    <i r="1">
      <x v="18"/>
      <x v="69"/>
      <x v="3"/>
      <x v="2"/>
    </i>
    <i r="2">
      <x v="82"/>
      <x v="3"/>
      <x v="2"/>
    </i>
    <i r="1">
      <x v="19"/>
      <x v="70"/>
      <x v="3"/>
      <x v="2"/>
    </i>
    <i r="2">
      <x v="71"/>
      <x v="3"/>
      <x v="2"/>
    </i>
    <i r="2">
      <x v="72"/>
      <x v="3"/>
      <x v="2"/>
    </i>
    <i r="2">
      <x v="73"/>
      <x v="3"/>
      <x v="2"/>
    </i>
    <i r="1">
      <x v="20"/>
      <x v="83"/>
      <x v="1"/>
      <x v="40"/>
      <x v="8"/>
    </i>
    <i r="2">
      <x v="84"/>
      <x v="58"/>
      <x v="7"/>
      <x v="8"/>
    </i>
    <i r="2">
      <x v="85"/>
      <x v="59"/>
      <x v="26"/>
      <x v="23"/>
    </i>
    <i r="2">
      <x v="87"/>
      <x v="3"/>
      <x v="2"/>
    </i>
    <i r="2">
      <x v="88"/>
      <x v="3"/>
      <x v="2"/>
    </i>
    <i r="1">
      <x v="21"/>
      <x v="89"/>
      <x v="3"/>
      <x v="2"/>
    </i>
    <i r="1">
      <x v="22"/>
      <x v="90"/>
      <x v="3"/>
      <x v="2"/>
    </i>
    <i r="1">
      <x v="23"/>
      <x v="91"/>
      <x v="3"/>
      <x v="2"/>
    </i>
    <i r="1">
      <x v="24"/>
      <x v="94"/>
      <x v="3"/>
      <x v="2"/>
    </i>
    <i r="1">
      <x v="26"/>
      <x v="95"/>
      <x v="3"/>
      <x v="2"/>
    </i>
    <i r="1">
      <x v="28"/>
      <x v="97"/>
      <x v="3"/>
      <x v="2"/>
    </i>
    <i r="1">
      <x v="29"/>
      <x v="98"/>
      <x v="3"/>
      <x v="2"/>
    </i>
    <i r="1">
      <x v="32"/>
      <x v="114"/>
      <x v="3"/>
      <x v="2"/>
    </i>
    <i r="1">
      <x v="39"/>
      <x v="55"/>
      <x v="26"/>
      <x v="23"/>
      <x v="8"/>
    </i>
    <i r="2">
      <x v="135"/>
      <x v="3"/>
      <x v="2"/>
    </i>
    <i r="1">
      <x v="40"/>
      <x v="137"/>
      <x v="3"/>
      <x v="2"/>
    </i>
    <i r="1">
      <x v="41"/>
      <x v="138"/>
      <x v="3"/>
      <x v="2"/>
    </i>
    <i r="1">
      <x v="42"/>
      <x v="6"/>
      <x v="21"/>
      <x v="14"/>
      <x v="8"/>
    </i>
    <i r="1">
      <x v="43"/>
      <x v="9"/>
      <x v="3"/>
      <x v="2"/>
    </i>
    <i r="1">
      <x v="44"/>
      <x v="84"/>
      <x v="58"/>
      <x v="7"/>
      <x v="7"/>
    </i>
    <i r="2">
      <x v="149"/>
      <x v="14"/>
      <x v="2"/>
    </i>
    <i r="1">
      <x v="45"/>
      <x v="140"/>
      <x v="3"/>
      <x v="2"/>
    </i>
    <i r="2">
      <x v="141"/>
      <x v="3"/>
      <x v="2"/>
    </i>
    <i t="default">
      <x v="9"/>
    </i>
    <i>
      <x v="10"/>
      <x v="19"/>
      <x v="70"/>
      <x v="3"/>
      <x v="2"/>
    </i>
    <i r="1">
      <x v="43"/>
      <x v="9"/>
      <x v="3"/>
      <x v="2"/>
    </i>
    <i t="default">
      <x v="10"/>
    </i>
    <i>
      <x v="11"/>
      <x v="30"/>
      <x v="99"/>
      <x v="3"/>
      <x v="2"/>
    </i>
    <i r="2">
      <x v="100"/>
      <x v="3"/>
      <x v="2"/>
    </i>
    <i r="2">
      <x v="101"/>
      <x v="3"/>
      <x v="2"/>
    </i>
    <i r="2">
      <x v="103"/>
      <x v="3"/>
      <x v="2"/>
    </i>
    <i r="2">
      <x v="104"/>
      <x v="3"/>
      <x v="2"/>
    </i>
    <i r="2">
      <x v="105"/>
      <x v="3"/>
      <x v="2"/>
    </i>
    <i r="2">
      <x v="106"/>
      <x v="3"/>
      <x v="2"/>
    </i>
    <i r="2">
      <x v="107"/>
      <x v="3"/>
      <x v="2"/>
    </i>
    <i r="1">
      <x v="32"/>
      <x v="115"/>
      <x v="3"/>
      <x v="2"/>
    </i>
    <i r="1">
      <x v="43"/>
      <x v="9"/>
      <x v="3"/>
      <x v="2"/>
    </i>
    <i r="2">
      <x v="142"/>
      <x v="3"/>
      <x v="2"/>
    </i>
    <i r="2">
      <x v="143"/>
      <x v="3"/>
      <x v="2"/>
    </i>
    <i r="1">
      <x v="44"/>
      <x v="139"/>
      <x v="3"/>
      <x v="2"/>
    </i>
    <i r="2">
      <x v="144"/>
      <x v="3"/>
      <x v="2"/>
    </i>
    <i r="1">
      <x v="46"/>
      <x v="146"/>
      <x v="3"/>
      <x v="2"/>
    </i>
    <i r="2">
      <x v="148"/>
      <x v="3"/>
      <x v="2"/>
    </i>
    <i r="1">
      <x v="56"/>
      <x v="158"/>
      <x v="3"/>
      <x v="2"/>
    </i>
    <i t="default">
      <x v="11"/>
    </i>
    <i>
      <x v="12"/>
      <x v="31"/>
      <x v="110"/>
      <x v="3"/>
      <x v="2"/>
    </i>
    <i r="1">
      <x v="42"/>
      <x v="7"/>
      <x v="3"/>
      <x v="2"/>
    </i>
    <i r="1">
      <x v="44"/>
      <x v="145"/>
      <x v="65"/>
      <x v="13"/>
      <x v="24"/>
    </i>
    <i r="1">
      <x v="64"/>
      <x v="166"/>
      <x v="67"/>
      <x v="2"/>
    </i>
    <i r="1">
      <x v="65"/>
      <x v="156"/>
      <x v="63"/>
      <x v="2"/>
    </i>
    <i r="2">
      <x v="167"/>
      <x v="10"/>
      <x v="2"/>
    </i>
    <i r="2">
      <x v="168"/>
      <x v="17"/>
      <x v="14"/>
      <x v="8"/>
    </i>
    <i r="2">
      <x v="169"/>
      <x v="68"/>
      <x v="2"/>
    </i>
    <i r="2">
      <x v="170"/>
      <x v="9"/>
      <x v="2"/>
    </i>
    <i r="2">
      <x v="171"/>
      <x v="43"/>
      <x v="2"/>
    </i>
    <i r="2">
      <x v="172"/>
      <x v="46"/>
      <x v="2"/>
    </i>
    <i r="2">
      <x v="173"/>
      <x v="69"/>
      <x v="2"/>
    </i>
    <i r="2">
      <x v="174"/>
      <x v="23"/>
      <x v="2"/>
    </i>
    <i r="1">
      <x v="66"/>
      <x v="1"/>
      <x/>
      <x v="2"/>
    </i>
    <i r="2">
      <x v="7"/>
      <x v="3"/>
      <x v="2"/>
    </i>
    <i r="2">
      <x v="175"/>
      <x v="70"/>
      <x v="2"/>
    </i>
    <i r="2">
      <x v="176"/>
      <x v="44"/>
      <x v="2"/>
    </i>
    <i r="1">
      <x v="67"/>
      <x v="177"/>
      <x v="71"/>
      <x v="2"/>
    </i>
    <i r="1">
      <x v="68"/>
      <x v="178"/>
      <x v="18"/>
      <x v="2"/>
    </i>
    <i r="1">
      <x v="78"/>
      <x v="126"/>
      <x v="3"/>
      <x v="2"/>
    </i>
    <i r="1">
      <x v="80"/>
      <x v="7"/>
      <x v="3"/>
      <x v="2"/>
    </i>
    <i r="1">
      <x v="81"/>
      <x v="140"/>
      <x v="3"/>
      <x v="2"/>
    </i>
    <i r="1">
      <x v="82"/>
      <x v="225"/>
      <x v="73"/>
      <x v="2"/>
    </i>
    <i r="1">
      <x v="83"/>
      <x/>
      <x/>
      <x v="2"/>
    </i>
    <i r="3">
      <x v="18"/>
      <x v="2"/>
    </i>
    <i r="3">
      <x v="34"/>
      <x v="2"/>
    </i>
    <i r="3">
      <x v="55"/>
      <x v="2"/>
    </i>
    <i r="3">
      <x v="58"/>
      <x v="2"/>
    </i>
    <i r="3">
      <x v="181"/>
      <x v="2"/>
    </i>
    <i r="2">
      <x v="5"/>
      <x v="163"/>
      <x v="2"/>
    </i>
    <i r="2">
      <x v="7"/>
      <x v="3"/>
      <x v="2"/>
    </i>
    <i r="2">
      <x v="43"/>
      <x v="166"/>
      <x v="2"/>
    </i>
    <i r="2">
      <x v="44"/>
      <x v="8"/>
      <x v="2"/>
    </i>
    <i r="2">
      <x v="126"/>
      <x v="128"/>
      <x v="2"/>
    </i>
    <i r="2">
      <x v="143"/>
      <x v="145"/>
      <x v="2"/>
    </i>
    <i r="2">
      <x v="152"/>
      <x v="98"/>
      <x v="2"/>
    </i>
    <i r="3">
      <x v="140"/>
      <x v="2"/>
    </i>
    <i r="2">
      <x v="155"/>
      <x v="41"/>
      <x v="2"/>
    </i>
    <i r="2">
      <x v="156"/>
      <x v="63"/>
      <x v="2"/>
    </i>
    <i r="2">
      <x v="173"/>
      <x v="69"/>
      <x v="2"/>
    </i>
    <i r="2">
      <x v="180"/>
      <x v="46"/>
      <x v="2"/>
    </i>
    <i r="2">
      <x v="225"/>
      <x v="73"/>
      <x v="2"/>
    </i>
    <i r="2">
      <x v="226"/>
      <x v="13"/>
      <x v="2"/>
    </i>
    <i r="3">
      <x v="74"/>
      <x v="2"/>
    </i>
    <i r="3">
      <x v="121"/>
      <x v="2"/>
    </i>
    <i r="2">
      <x v="227"/>
      <x v="75"/>
      <x v="2"/>
    </i>
    <i r="2">
      <x v="228"/>
      <x v="76"/>
      <x v="2"/>
    </i>
    <i r="2">
      <x v="229"/>
      <x v="77"/>
      <x v="2"/>
    </i>
    <i r="2">
      <x v="230"/>
      <x v="3"/>
      <x v="2"/>
    </i>
    <i r="3">
      <x v="112"/>
      <x v="2"/>
    </i>
    <i r="3">
      <x v="131"/>
      <x v="2"/>
    </i>
    <i r="2">
      <x v="231"/>
      <x v="78"/>
      <x v="2"/>
    </i>
    <i r="2">
      <x v="232"/>
      <x v="79"/>
      <x v="2"/>
    </i>
    <i r="3">
      <x v="120"/>
      <x v="2"/>
    </i>
    <i r="2">
      <x v="233"/>
      <x v="80"/>
      <x v="2"/>
    </i>
    <i r="3">
      <x v="95"/>
      <x v="2"/>
    </i>
    <i r="3">
      <x v="127"/>
      <x v="2"/>
    </i>
    <i r="3">
      <x v="132"/>
      <x v="2"/>
    </i>
    <i r="2">
      <x v="234"/>
      <x v="3"/>
      <x v="2"/>
    </i>
    <i r="2">
      <x v="235"/>
      <x v="3"/>
      <x v="2"/>
    </i>
    <i r="2">
      <x v="236"/>
      <x v="81"/>
      <x v="2"/>
    </i>
    <i r="2">
      <x v="237"/>
      <x v="22"/>
      <x v="2"/>
    </i>
    <i r="3">
      <x v="82"/>
      <x v="2"/>
    </i>
    <i r="3">
      <x v="84"/>
      <x v="2"/>
    </i>
    <i r="3">
      <x v="88"/>
      <x v="2"/>
    </i>
    <i r="3">
      <x v="101"/>
      <x v="2"/>
    </i>
    <i r="3">
      <x v="137"/>
      <x v="2"/>
    </i>
    <i r="2">
      <x v="238"/>
      <x v="83"/>
      <x v="2"/>
    </i>
    <i r="3">
      <x v="138"/>
      <x v="2"/>
    </i>
    <i r="3">
      <x v="149"/>
      <x v="2"/>
    </i>
    <i r="2">
      <x v="239"/>
      <x v="3"/>
      <x v="2"/>
    </i>
    <i r="3">
      <x v="85"/>
      <x v="2"/>
    </i>
    <i r="2">
      <x v="240"/>
      <x v="86"/>
      <x v="2"/>
    </i>
    <i r="3">
      <x v="158"/>
      <x v="2"/>
    </i>
    <i r="2">
      <x v="241"/>
      <x v="87"/>
      <x v="2"/>
    </i>
    <i r="3">
      <x v="104"/>
      <x v="2"/>
    </i>
    <i r="3">
      <x v="115"/>
      <x v="2"/>
    </i>
    <i r="3">
      <x v="134"/>
      <x v="2"/>
    </i>
    <i r="3">
      <x v="141"/>
      <x v="2"/>
    </i>
    <i r="3">
      <x v="155"/>
      <x v="2"/>
    </i>
    <i r="2">
      <x v="242"/>
      <x v="89"/>
      <x v="2"/>
    </i>
    <i r="2">
      <x v="243"/>
      <x v="90"/>
      <x v="2"/>
    </i>
    <i r="2">
      <x v="244"/>
      <x v="91"/>
      <x v="2"/>
    </i>
    <i r="2">
      <x v="245"/>
      <x v="92"/>
      <x v="2"/>
    </i>
    <i r="2">
      <x v="246"/>
      <x v="93"/>
      <x v="2"/>
    </i>
    <i r="2">
      <x v="247"/>
      <x v="94"/>
      <x v="2"/>
    </i>
    <i r="2">
      <x v="248"/>
      <x v="96"/>
      <x v="2"/>
    </i>
    <i r="3">
      <x v="125"/>
      <x v="2"/>
    </i>
    <i r="2">
      <x v="249"/>
      <x v="26"/>
      <x v="2"/>
    </i>
    <i r="3">
      <x v="97"/>
      <x v="2"/>
    </i>
    <i r="3">
      <x v="117"/>
      <x v="2"/>
    </i>
    <i r="3">
      <x v="130"/>
      <x v="2"/>
    </i>
    <i r="2">
      <x v="250"/>
      <x v="99"/>
      <x v="2"/>
    </i>
    <i r="3">
      <x v="119"/>
      <x v="2"/>
    </i>
    <i r="3">
      <x v="157"/>
      <x v="2"/>
    </i>
    <i r="3">
      <x v="162"/>
      <x v="2"/>
    </i>
    <i r="2">
      <x v="251"/>
      <x v="4"/>
      <x v="2"/>
    </i>
    <i r="3">
      <x v="100"/>
      <x v="2"/>
    </i>
    <i r="3">
      <x v="126"/>
      <x v="2"/>
    </i>
    <i r="3">
      <x v="129"/>
      <x v="2"/>
    </i>
    <i r="3">
      <x v="136"/>
      <x v="2"/>
    </i>
    <i r="3">
      <x v="152"/>
      <x v="2"/>
    </i>
    <i r="2">
      <x v="252"/>
      <x v="102"/>
      <x v="2"/>
    </i>
    <i r="3">
      <x v="114"/>
      <x v="2"/>
    </i>
    <i r="2">
      <x v="253"/>
      <x v="103"/>
      <x v="2"/>
    </i>
    <i r="2">
      <x v="254"/>
      <x v="105"/>
      <x v="2"/>
    </i>
    <i r="2">
      <x v="255"/>
      <x v="3"/>
      <x v="2"/>
    </i>
    <i r="2">
      <x v="256"/>
      <x v="106"/>
      <x v="2"/>
    </i>
    <i r="2">
      <x v="257"/>
      <x v="107"/>
      <x v="2"/>
    </i>
    <i r="2">
      <x v="258"/>
      <x v="108"/>
      <x v="2"/>
    </i>
    <i r="3">
      <x v="156"/>
      <x v="2"/>
    </i>
    <i r="3">
      <x v="159"/>
      <x v="2"/>
    </i>
    <i r="2">
      <x v="259"/>
      <x v="109"/>
      <x v="2"/>
    </i>
    <i r="2">
      <x v="260"/>
      <x v="110"/>
      <x v="2"/>
    </i>
    <i r="2">
      <x v="261"/>
      <x v="111"/>
      <x v="2"/>
    </i>
    <i r="2">
      <x v="262"/>
      <x v="3"/>
      <x v="2"/>
    </i>
    <i r="2">
      <x v="263"/>
      <x v="113"/>
      <x v="2"/>
    </i>
    <i r="3">
      <x v="116"/>
      <x v="2"/>
    </i>
    <i r="3">
      <x v="118"/>
      <x v="2"/>
    </i>
    <i r="2">
      <x v="264"/>
      <x v="122"/>
      <x v="2"/>
    </i>
    <i r="3">
      <x v="133"/>
      <x v="2"/>
    </i>
    <i r="3">
      <x v="161"/>
      <x v="2"/>
    </i>
    <i r="2">
      <x v="265"/>
      <x v="123"/>
      <x v="2"/>
    </i>
    <i r="2">
      <x v="266"/>
      <x v="124"/>
      <x v="2"/>
    </i>
    <i r="3">
      <x v="146"/>
      <x v="2"/>
    </i>
    <i r="2">
      <x v="267"/>
      <x v="3"/>
      <x v="2"/>
    </i>
    <i r="2">
      <x v="268"/>
      <x v="3"/>
      <x v="2"/>
    </i>
    <i r="2">
      <x v="269"/>
      <x v="5"/>
      <x v="2"/>
    </i>
    <i r="2">
      <x v="270"/>
      <x v="135"/>
      <x v="2"/>
    </i>
    <i r="2">
      <x v="271"/>
      <x v="139"/>
      <x v="2"/>
    </i>
    <i r="2">
      <x v="272"/>
      <x v="3"/>
      <x v="2"/>
    </i>
    <i r="2">
      <x v="273"/>
      <x v="142"/>
      <x v="2"/>
    </i>
    <i r="2">
      <x v="274"/>
      <x v="3"/>
      <x v="2"/>
    </i>
    <i r="2">
      <x v="275"/>
      <x v="143"/>
      <x v="2"/>
    </i>
    <i r="2">
      <x v="276"/>
      <x v="144"/>
      <x v="2"/>
    </i>
    <i r="2">
      <x v="277"/>
      <x v="147"/>
      <x v="2"/>
    </i>
    <i r="2">
      <x v="278"/>
      <x v="148"/>
      <x v="2"/>
    </i>
    <i r="2">
      <x v="279"/>
      <x v="150"/>
      <x v="2"/>
    </i>
    <i r="2">
      <x v="280"/>
      <x v="151"/>
      <x v="2"/>
    </i>
    <i r="2">
      <x v="281"/>
      <x v="3"/>
      <x v="2"/>
    </i>
    <i r="2">
      <x v="282"/>
      <x v="3"/>
      <x v="2"/>
    </i>
    <i r="2">
      <x v="283"/>
      <x v="153"/>
      <x v="2"/>
    </i>
    <i r="2">
      <x v="284"/>
      <x v="154"/>
      <x v="2"/>
    </i>
    <i r="2">
      <x v="285"/>
      <x v="160"/>
      <x v="45"/>
      <x v="3"/>
    </i>
    <i r="2">
      <x v="288"/>
      <x v="46"/>
      <x v="2"/>
    </i>
    <i r="2">
      <x v="289"/>
      <x v="3"/>
      <x v="2"/>
    </i>
    <i r="2">
      <x v="290"/>
      <x v="21"/>
      <x v="2"/>
    </i>
    <i r="2">
      <x v="291"/>
      <x/>
      <x v="2"/>
    </i>
    <i r="2">
      <x v="292"/>
      <x v="7"/>
      <x v="2"/>
    </i>
    <i r="3">
      <x v="39"/>
      <x v="2"/>
    </i>
    <i r="2">
      <x v="293"/>
      <x v="164"/>
      <x v="2"/>
    </i>
    <i r="2">
      <x v="294"/>
      <x v="25"/>
      <x v="2"/>
    </i>
    <i r="2">
      <x v="295"/>
      <x v="3"/>
      <x v="2"/>
    </i>
    <i r="2">
      <x v="296"/>
      <x v="14"/>
      <x v="2"/>
    </i>
    <i r="2">
      <x v="297"/>
      <x v="31"/>
      <x v="2"/>
    </i>
    <i r="2">
      <x v="298"/>
      <x v="39"/>
      <x v="2"/>
    </i>
    <i r="2">
      <x v="299"/>
      <x v="21"/>
      <x v="2"/>
    </i>
    <i r="2">
      <x v="300"/>
      <x v="8"/>
      <x v="2"/>
    </i>
    <i r="2">
      <x v="301"/>
      <x v="9"/>
      <x v="2"/>
    </i>
    <i r="2">
      <x v="302"/>
      <x v="165"/>
      <x v="2"/>
    </i>
    <i r="2">
      <x v="303"/>
      <x/>
      <x v="2"/>
    </i>
    <i r="2">
      <x v="304"/>
      <x v="12"/>
      <x v="2"/>
    </i>
    <i r="2">
      <x v="305"/>
      <x v="17"/>
      <x v="2"/>
    </i>
    <i r="2">
      <x v="306"/>
      <x v="47"/>
      <x v="2"/>
    </i>
    <i r="2">
      <x v="307"/>
      <x v="48"/>
      <x v="2"/>
    </i>
    <i r="2">
      <x v="308"/>
      <x v="26"/>
      <x v="2"/>
    </i>
    <i r="2">
      <x v="309"/>
      <x v="167"/>
      <x v="2"/>
    </i>
    <i r="2">
      <x v="310"/>
      <x v="41"/>
      <x v="2"/>
    </i>
    <i r="2">
      <x v="311"/>
      <x v="3"/>
      <x v="2"/>
    </i>
    <i r="2">
      <x v="312"/>
      <x v="167"/>
      <x v="2"/>
    </i>
    <i r="2">
      <x v="313"/>
      <x v="26"/>
      <x v="2"/>
    </i>
    <i r="2">
      <x v="314"/>
      <x v="168"/>
      <x v="2"/>
    </i>
    <i r="2">
      <x v="315"/>
      <x v="21"/>
      <x v="2"/>
    </i>
    <i r="2">
      <x v="316"/>
      <x v="169"/>
      <x v="2"/>
    </i>
    <i r="2">
      <x v="317"/>
      <x v="170"/>
      <x v="2"/>
    </i>
    <i r="2">
      <x v="318"/>
      <x v="171"/>
      <x v="2"/>
    </i>
    <i r="2">
      <x v="319"/>
      <x v="46"/>
      <x v="2"/>
    </i>
    <i r="2">
      <x v="320"/>
      <x v="33"/>
      <x v="2"/>
    </i>
    <i r="2">
      <x v="321"/>
      <x v="3"/>
      <x v="2"/>
    </i>
    <i r="2">
      <x v="322"/>
      <x v="172"/>
      <x v="2"/>
    </i>
    <i r="2">
      <x v="323"/>
      <x v="20"/>
      <x v="2"/>
    </i>
    <i r="2">
      <x v="324"/>
      <x/>
      <x v="2"/>
    </i>
    <i r="2">
      <x v="325"/>
      <x/>
      <x v="2"/>
    </i>
    <i r="2">
      <x v="326"/>
      <x v="11"/>
      <x v="2"/>
    </i>
    <i r="2">
      <x v="327"/>
      <x v="173"/>
      <x v="2"/>
    </i>
    <i r="2">
      <x v="328"/>
      <x v="45"/>
      <x v="2"/>
    </i>
    <i r="2">
      <x v="329"/>
      <x v="34"/>
      <x v="2"/>
    </i>
    <i r="2">
      <x v="330"/>
      <x v="3"/>
      <x v="2"/>
    </i>
    <i r="2">
      <x v="331"/>
      <x v="35"/>
      <x v="2"/>
    </i>
    <i r="2">
      <x v="332"/>
      <x v="17"/>
      <x v="2"/>
    </i>
    <i r="3">
      <x v="177"/>
      <x v="2"/>
    </i>
    <i r="2">
      <x v="333"/>
      <x v="7"/>
      <x v="2"/>
    </i>
    <i r="3">
      <x v="43"/>
      <x v="2"/>
    </i>
    <i r="2">
      <x v="334"/>
      <x v="24"/>
      <x v="2"/>
    </i>
    <i r="2">
      <x v="335"/>
      <x v="1"/>
      <x v="2"/>
    </i>
    <i r="2">
      <x v="336"/>
      <x v="43"/>
      <x v="2"/>
    </i>
    <i r="2">
      <x v="337"/>
      <x v="34"/>
      <x v="2"/>
    </i>
    <i r="2">
      <x v="338"/>
      <x v="46"/>
      <x v="2"/>
    </i>
    <i r="2">
      <x v="339"/>
      <x v="10"/>
      <x v="2"/>
    </i>
    <i r="2">
      <x v="340"/>
      <x v="46"/>
      <x v="2"/>
    </i>
    <i r="2">
      <x v="341"/>
      <x v="174"/>
      <x v="2"/>
    </i>
    <i r="2">
      <x v="342"/>
      <x v="2"/>
      <x v="2"/>
    </i>
    <i r="2">
      <x v="343"/>
      <x v="21"/>
      <x v="2"/>
    </i>
    <i r="2">
      <x v="344"/>
      <x v="9"/>
      <x v="2"/>
    </i>
    <i r="2">
      <x v="345"/>
      <x v="37"/>
      <x v="2"/>
    </i>
    <i r="2">
      <x v="346"/>
      <x v="15"/>
      <x v="2"/>
    </i>
    <i r="2">
      <x v="347"/>
      <x v="3"/>
      <x v="2"/>
    </i>
    <i r="2">
      <x v="348"/>
      <x v="3"/>
      <x v="2"/>
    </i>
    <i r="2">
      <x v="349"/>
      <x v="20"/>
      <x v="2"/>
    </i>
    <i r="2">
      <x v="350"/>
      <x v="55"/>
      <x v="2"/>
    </i>
    <i r="2">
      <x v="351"/>
      <x v="10"/>
      <x v="2"/>
    </i>
    <i r="2">
      <x v="352"/>
      <x v="3"/>
      <x v="2"/>
    </i>
    <i r="2">
      <x v="353"/>
      <x v="18"/>
      <x v="2"/>
    </i>
    <i r="2">
      <x v="354"/>
      <x v="33"/>
      <x v="2"/>
    </i>
    <i r="2">
      <x v="355"/>
      <x v="37"/>
      <x v="2"/>
    </i>
    <i r="2">
      <x v="356"/>
      <x v="58"/>
      <x v="2"/>
    </i>
    <i r="2">
      <x v="357"/>
      <x v="26"/>
      <x v="2"/>
    </i>
    <i r="2">
      <x v="358"/>
      <x v="175"/>
      <x v="2"/>
    </i>
    <i r="2">
      <x v="359"/>
      <x v="22"/>
      <x v="2"/>
    </i>
    <i r="2">
      <x v="360"/>
      <x v="7"/>
      <x v="2"/>
    </i>
    <i r="2">
      <x v="361"/>
      <x v="8"/>
      <x v="2"/>
    </i>
    <i r="2">
      <x v="362"/>
      <x v="176"/>
      <x v="2"/>
    </i>
    <i r="2">
      <x v="363"/>
      <x v="35"/>
      <x v="2"/>
    </i>
    <i r="2">
      <x v="364"/>
      <x v="71"/>
      <x v="2"/>
    </i>
    <i r="2">
      <x v="365"/>
      <x v="22"/>
      <x v="2"/>
    </i>
    <i r="2">
      <x v="366"/>
      <x v="29"/>
      <x v="2"/>
    </i>
    <i r="2">
      <x v="367"/>
      <x v="46"/>
      <x v="2"/>
    </i>
    <i r="2">
      <x v="368"/>
      <x v="26"/>
      <x v="2"/>
    </i>
    <i r="3">
      <x v="33"/>
      <x v="2"/>
    </i>
    <i r="2">
      <x v="369"/>
      <x v="43"/>
      <x v="2"/>
    </i>
    <i r="2">
      <x v="370"/>
      <x v="178"/>
      <x v="2"/>
    </i>
    <i r="2">
      <x v="371"/>
      <x v="179"/>
      <x v="2"/>
    </i>
    <i r="2">
      <x v="372"/>
      <x v="20"/>
      <x v="2"/>
    </i>
    <i r="2">
      <x v="373"/>
      <x v="180"/>
      <x v="2"/>
    </i>
    <i r="2">
      <x v="374"/>
      <x v="7"/>
      <x v="2"/>
    </i>
    <i r="2">
      <x v="375"/>
      <x v="35"/>
      <x v="2"/>
    </i>
    <i r="2">
      <x v="376"/>
      <x v="41"/>
      <x v="2"/>
    </i>
    <i r="2">
      <x v="377"/>
      <x v="24"/>
      <x v="2"/>
    </i>
    <i r="2">
      <x v="378"/>
      <x v="23"/>
      <x v="2"/>
    </i>
    <i r="2">
      <x v="379"/>
      <x v="161"/>
      <x v="2"/>
    </i>
    <i r="2">
      <x v="380"/>
      <x/>
      <x v="2"/>
    </i>
    <i r="2">
      <x v="381"/>
      <x v="32"/>
      <x v="2"/>
    </i>
    <i r="2">
      <x v="382"/>
      <x v="182"/>
      <x v="2"/>
    </i>
    <i r="2">
      <x v="383"/>
      <x v="23"/>
      <x v="2"/>
    </i>
    <i r="2">
      <x v="384"/>
      <x v="33"/>
      <x v="2"/>
    </i>
    <i r="2">
      <x v="385"/>
      <x v="1"/>
      <x v="2"/>
    </i>
    <i r="2">
      <x v="386"/>
      <x v="17"/>
      <x v="2"/>
    </i>
    <i r="2">
      <x v="387"/>
      <x v="58"/>
      <x v="2"/>
    </i>
    <i r="2">
      <x v="388"/>
      <x v="183"/>
      <x v="2"/>
    </i>
    <i r="2">
      <x v="389"/>
      <x v="58"/>
      <x v="2"/>
    </i>
    <i r="2">
      <x v="390"/>
      <x v="1"/>
      <x v="2"/>
    </i>
    <i r="2">
      <x v="391"/>
      <x v="3"/>
      <x v="2"/>
    </i>
    <i r="2">
      <x v="392"/>
      <x v="48"/>
      <x v="2"/>
    </i>
    <i r="2">
      <x v="393"/>
      <x v="43"/>
      <x v="2"/>
    </i>
    <i r="2">
      <x v="394"/>
      <x v="8"/>
      <x v="2"/>
    </i>
    <i r="2">
      <x v="395"/>
      <x v="1"/>
      <x v="2"/>
    </i>
    <i r="2">
      <x v="396"/>
      <x v="3"/>
      <x v="2"/>
    </i>
    <i r="2">
      <x v="397"/>
      <x v="18"/>
      <x v="2"/>
    </i>
    <i r="2">
      <x v="398"/>
      <x v="43"/>
      <x v="2"/>
    </i>
    <i r="1">
      <x v="84"/>
      <x/>
      <x v="17"/>
      <x v="2"/>
    </i>
    <i r="2">
      <x v="7"/>
      <x v="3"/>
      <x v="2"/>
    </i>
    <i r="2">
      <x v="12"/>
      <x v="184"/>
      <x v="2"/>
    </i>
    <i r="2">
      <x v="173"/>
      <x v="36"/>
      <x v="2"/>
    </i>
    <i r="2">
      <x v="263"/>
      <x v="25"/>
      <x v="2"/>
    </i>
    <i r="2">
      <x v="351"/>
      <x v="193"/>
      <x v="2"/>
    </i>
    <i r="2">
      <x v="399"/>
      <x v="9"/>
      <x v="2"/>
    </i>
    <i r="2">
      <x v="400"/>
      <x v="9"/>
      <x v="2"/>
    </i>
    <i r="2">
      <x v="401"/>
      <x v="35"/>
      <x v="2"/>
    </i>
    <i r="2">
      <x v="402"/>
      <x v="15"/>
      <x v="2"/>
    </i>
    <i r="2">
      <x v="403"/>
      <x v="17"/>
      <x v="2"/>
    </i>
    <i r="2">
      <x v="404"/>
      <x v="43"/>
      <x v="2"/>
    </i>
    <i r="2">
      <x v="405"/>
      <x v="185"/>
      <x v="2"/>
    </i>
    <i r="2">
      <x v="406"/>
      <x v="186"/>
      <x v="2"/>
    </i>
    <i r="2">
      <x v="407"/>
      <x v="54"/>
      <x v="2"/>
    </i>
    <i r="2">
      <x v="408"/>
      <x v="41"/>
      <x v="2"/>
    </i>
    <i r="2">
      <x v="409"/>
      <x v="17"/>
      <x v="2"/>
    </i>
    <i r="2">
      <x v="410"/>
      <x v="187"/>
      <x v="2"/>
    </i>
    <i r="2">
      <x v="411"/>
      <x v="188"/>
      <x v="2"/>
    </i>
    <i r="2">
      <x v="412"/>
      <x v="189"/>
      <x v="2"/>
    </i>
    <i r="2">
      <x v="413"/>
      <x v="21"/>
      <x v="2"/>
    </i>
    <i r="2">
      <x v="414"/>
      <x v="3"/>
      <x v="2"/>
    </i>
    <i r="2">
      <x v="415"/>
      <x v="190"/>
      <x v="2"/>
    </i>
    <i r="2">
      <x v="416"/>
      <x v="184"/>
      <x v="2"/>
    </i>
    <i r="2">
      <x v="417"/>
      <x v="63"/>
      <x v="2"/>
    </i>
    <i r="2">
      <x v="418"/>
      <x v="8"/>
      <x v="2"/>
    </i>
    <i r="2">
      <x v="419"/>
      <x v="25"/>
      <x v="2"/>
    </i>
    <i r="2">
      <x v="420"/>
      <x/>
      <x v="2"/>
    </i>
    <i r="2">
      <x v="421"/>
      <x v="1"/>
      <x v="2"/>
    </i>
    <i r="2">
      <x v="422"/>
      <x v="191"/>
      <x v="2"/>
    </i>
    <i r="2">
      <x v="423"/>
      <x v="3"/>
      <x v="2"/>
    </i>
    <i r="2">
      <x v="424"/>
      <x v="6"/>
      <x v="2"/>
    </i>
    <i r="2">
      <x v="425"/>
      <x v="3"/>
      <x v="2"/>
    </i>
    <i r="2">
      <x v="426"/>
      <x v="192"/>
      <x v="2"/>
    </i>
    <i r="2">
      <x v="427"/>
      <x v="190"/>
      <x v="2"/>
    </i>
    <i r="2">
      <x v="428"/>
      <x v="22"/>
      <x v="2"/>
    </i>
    <i r="2">
      <x v="429"/>
      <x v="25"/>
      <x v="2"/>
    </i>
    <i r="2">
      <x v="430"/>
      <x v="67"/>
      <x v="2"/>
    </i>
    <i r="2">
      <x v="431"/>
      <x v="37"/>
      <x v="2"/>
    </i>
    <i r="2">
      <x v="432"/>
      <x v="17"/>
      <x v="2"/>
    </i>
    <i r="2">
      <x v="433"/>
      <x v="39"/>
      <x v="2"/>
    </i>
    <i r="2">
      <x v="434"/>
      <x v="15"/>
      <x v="2"/>
    </i>
    <i r="2">
      <x v="435"/>
      <x v="19"/>
      <x v="2"/>
    </i>
    <i r="1">
      <x v="85"/>
      <x/>
      <x v="23"/>
      <x v="2"/>
    </i>
    <i r="2">
      <x v="7"/>
      <x v="3"/>
      <x v="2"/>
    </i>
    <i r="2">
      <x v="172"/>
      <x v="46"/>
      <x v="2"/>
    </i>
    <i r="2">
      <x v="174"/>
      <x v="23"/>
      <x v="2"/>
    </i>
    <i r="2">
      <x v="333"/>
      <x v="194"/>
      <x v="2"/>
    </i>
    <i r="2">
      <x v="368"/>
      <x v="28"/>
      <x v="2"/>
    </i>
    <i r="2">
      <x v="436"/>
      <x v="23"/>
      <x v="2"/>
    </i>
    <i r="2">
      <x v="437"/>
      <x v="45"/>
      <x v="2"/>
    </i>
    <i r="2">
      <x v="438"/>
      <x v="24"/>
      <x v="2"/>
    </i>
    <i r="2">
      <x v="439"/>
      <x v="25"/>
      <x v="2"/>
    </i>
    <i r="2">
      <x v="440"/>
      <x/>
      <x v="2"/>
    </i>
    <i r="2">
      <x v="441"/>
      <x v="195"/>
      <x v="2"/>
    </i>
    <i r="2">
      <x v="442"/>
      <x v="196"/>
      <x v="2"/>
    </i>
    <i r="2">
      <x v="443"/>
      <x v="29"/>
      <x v="2"/>
    </i>
    <i r="2">
      <x v="444"/>
      <x v="23"/>
      <x v="2"/>
    </i>
    <i r="2">
      <x v="445"/>
      <x/>
      <x v="2"/>
    </i>
    <i r="2">
      <x v="446"/>
      <x v="25"/>
      <x v="2"/>
    </i>
    <i r="2">
      <x v="447"/>
      <x v="43"/>
      <x v="2"/>
    </i>
    <i r="2">
      <x v="448"/>
      <x v="1"/>
      <x v="2"/>
    </i>
    <i r="2">
      <x v="449"/>
      <x v="3"/>
      <x v="2"/>
    </i>
    <i r="2">
      <x v="450"/>
      <x v="55"/>
      <x v="2"/>
    </i>
    <i r="2">
      <x v="451"/>
      <x v="25"/>
      <x v="2"/>
    </i>
    <i r="2">
      <x v="452"/>
      <x v="18"/>
      <x v="2"/>
    </i>
    <i r="2">
      <x v="453"/>
      <x v="197"/>
      <x v="2"/>
    </i>
    <i r="1">
      <x v="86"/>
      <x v="340"/>
      <x v="46"/>
      <x v="2"/>
    </i>
    <i r="2">
      <x v="454"/>
      <x v="198"/>
      <x v="2"/>
    </i>
    <i r="2">
      <x v="455"/>
      <x v="3"/>
      <x v="2"/>
    </i>
    <i r="2">
      <x v="456"/>
      <x v="25"/>
      <x v="2"/>
    </i>
    <i r="2">
      <x v="457"/>
      <x v="1"/>
      <x v="2"/>
    </i>
    <i r="2">
      <x v="458"/>
      <x v="199"/>
      <x v="2"/>
    </i>
    <i r="2">
      <x v="459"/>
      <x v="200"/>
      <x v="2"/>
    </i>
    <i r="2">
      <x v="460"/>
      <x v="38"/>
      <x v="2"/>
    </i>
    <i r="2">
      <x v="461"/>
      <x v="22"/>
      <x v="2"/>
    </i>
    <i r="2">
      <x v="462"/>
      <x v="201"/>
      <x v="2"/>
    </i>
    <i r="2">
      <x v="463"/>
      <x v="12"/>
      <x v="2"/>
    </i>
    <i r="2">
      <x v="464"/>
      <x v="26"/>
      <x v="2"/>
    </i>
    <i r="2">
      <x v="465"/>
      <x v="33"/>
      <x v="2"/>
    </i>
    <i r="2">
      <x v="466"/>
      <x v="58"/>
      <x v="2"/>
    </i>
    <i r="1">
      <x v="87"/>
      <x v="467"/>
      <x v="67"/>
      <x v="2"/>
    </i>
    <i r="2">
      <x v="468"/>
      <x v="1"/>
      <x v="2"/>
    </i>
    <i r="2">
      <x v="469"/>
      <x/>
      <x v="2"/>
    </i>
    <i r="2">
      <x v="470"/>
      <x v="22"/>
      <x v="2"/>
    </i>
    <i r="2">
      <x v="471"/>
      <x v="3"/>
      <x v="2"/>
    </i>
    <i r="2">
      <x v="472"/>
      <x v="202"/>
      <x v="2"/>
    </i>
    <i r="2">
      <x v="473"/>
      <x v="3"/>
      <x v="2"/>
    </i>
    <i r="2">
      <x v="474"/>
      <x v="38"/>
      <x v="2"/>
    </i>
    <i r="2">
      <x v="475"/>
      <x v="203"/>
      <x v="2"/>
    </i>
    <i r="2">
      <x v="476"/>
      <x v="12"/>
      <x v="2"/>
    </i>
    <i r="2">
      <x v="477"/>
      <x v="204"/>
      <x v="2"/>
    </i>
    <i r="2">
      <x v="478"/>
      <x v="12"/>
      <x v="2"/>
    </i>
    <i r="2">
      <x v="479"/>
      <x v="7"/>
      <x v="2"/>
    </i>
    <i r="1">
      <x v="88"/>
      <x/>
      <x v="205"/>
      <x v="2"/>
    </i>
    <i r="2">
      <x v="480"/>
      <x v="71"/>
      <x v="2"/>
    </i>
    <i r="2">
      <x v="481"/>
      <x v="22"/>
      <x v="2"/>
    </i>
    <i r="2">
      <x v="482"/>
      <x v="67"/>
      <x v="2"/>
    </i>
    <i r="2">
      <x v="483"/>
      <x v="33"/>
      <x v="2"/>
    </i>
    <i r="1">
      <x v="89"/>
      <x v="484"/>
      <x v="204"/>
      <x v="2"/>
    </i>
    <i r="2">
      <x v="485"/>
      <x v="184"/>
      <x v="2"/>
    </i>
    <i r="2">
      <x v="486"/>
      <x v="1"/>
      <x v="2"/>
    </i>
    <i r="1">
      <x v="90"/>
      <x v="487"/>
      <x v="1"/>
      <x v="2"/>
    </i>
    <i r="2">
      <x v="488"/>
      <x v="23"/>
      <x v="2"/>
    </i>
    <i r="2">
      <x v="489"/>
      <x v="29"/>
      <x v="2"/>
    </i>
    <i r="1">
      <x v="91"/>
      <x v="7"/>
      <x v="3"/>
      <x v="2"/>
    </i>
    <i r="2">
      <x v="490"/>
      <x v="7"/>
      <x v="2"/>
    </i>
    <i r="2">
      <x v="491"/>
      <x v="201"/>
      <x v="2"/>
    </i>
    <i r="1">
      <x v="92"/>
      <x v="7"/>
      <x v="3"/>
      <x v="2"/>
    </i>
    <i r="2">
      <x v="492"/>
      <x v="3"/>
      <x v="2"/>
    </i>
    <i r="2">
      <x v="494"/>
      <x v="3"/>
      <x v="2"/>
    </i>
    <i r="2">
      <x v="495"/>
      <x v="3"/>
      <x v="2"/>
    </i>
    <i r="1">
      <x v="93"/>
      <x v="496"/>
      <x v="3"/>
      <x v="2"/>
    </i>
    <i r="1">
      <x v="94"/>
      <x v="7"/>
      <x v="3"/>
      <x v="2"/>
    </i>
    <i r="2">
      <x v="497"/>
      <x v="3"/>
      <x v="2"/>
    </i>
    <i r="1">
      <x v="95"/>
      <x v="498"/>
      <x v="3"/>
      <x v="2"/>
    </i>
    <i r="2">
      <x v="499"/>
      <x v="3"/>
      <x v="2"/>
    </i>
    <i r="1">
      <x v="96"/>
      <x v="7"/>
      <x v="3"/>
      <x v="2"/>
    </i>
    <i r="2">
      <x v="295"/>
      <x v="3"/>
      <x v="2"/>
    </i>
    <i r="2">
      <x v="500"/>
      <x v="3"/>
      <x v="2"/>
    </i>
    <i r="2">
      <x v="501"/>
      <x v="3"/>
      <x v="2"/>
    </i>
    <i r="2">
      <x v="502"/>
      <x v="3"/>
      <x v="2"/>
    </i>
    <i r="2">
      <x v="503"/>
      <x v="3"/>
      <x v="2"/>
    </i>
    <i r="2">
      <x v="504"/>
      <x v="3"/>
      <x v="2"/>
    </i>
    <i r="2">
      <x v="505"/>
      <x v="3"/>
      <x v="2"/>
    </i>
    <i r="2">
      <x v="506"/>
      <x v="3"/>
      <x v="2"/>
    </i>
    <i r="2">
      <x v="507"/>
      <x v="3"/>
      <x v="2"/>
    </i>
    <i r="2">
      <x v="508"/>
      <x v="3"/>
      <x v="2"/>
    </i>
    <i r="2">
      <x v="509"/>
      <x v="3"/>
      <x v="2"/>
    </i>
    <i r="2">
      <x v="510"/>
      <x v="3"/>
      <x v="2"/>
    </i>
    <i r="2">
      <x v="511"/>
      <x v="3"/>
      <x v="2"/>
    </i>
    <i r="2">
      <x v="512"/>
      <x v="3"/>
      <x v="2"/>
    </i>
    <i r="2">
      <x v="513"/>
      <x v="3"/>
      <x v="2"/>
    </i>
    <i r="2">
      <x v="514"/>
      <x v="3"/>
      <x v="2"/>
    </i>
    <i r="2">
      <x v="515"/>
      <x v="3"/>
      <x v="2"/>
    </i>
    <i r="2">
      <x v="516"/>
      <x v="3"/>
      <x v="2"/>
    </i>
    <i r="2">
      <x v="517"/>
      <x v="3"/>
      <x v="2"/>
    </i>
    <i r="2">
      <x v="518"/>
      <x v="3"/>
      <x v="2"/>
    </i>
    <i r="2">
      <x v="519"/>
      <x v="3"/>
      <x v="2"/>
    </i>
    <i r="2">
      <x v="520"/>
      <x v="3"/>
      <x v="2"/>
    </i>
    <i r="2">
      <x v="521"/>
      <x v="3"/>
      <x v="2"/>
    </i>
    <i r="1">
      <x v="97"/>
      <x v="7"/>
      <x v="3"/>
      <x v="2"/>
    </i>
    <i r="2">
      <x v="522"/>
      <x v="3"/>
      <x v="2"/>
    </i>
    <i r="2">
      <x v="523"/>
      <x v="3"/>
      <x v="2"/>
    </i>
    <i r="1">
      <x v="98"/>
      <x v="524"/>
      <x v="3"/>
      <x v="2"/>
    </i>
    <i r="2">
      <x v="525"/>
      <x v="3"/>
      <x v="2"/>
    </i>
    <i r="2">
      <x v="526"/>
      <x v="3"/>
      <x v="2"/>
    </i>
    <i r="2">
      <x v="527"/>
      <x v="3"/>
      <x v="2"/>
    </i>
    <i r="2">
      <x v="528"/>
      <x v="3"/>
      <x v="2"/>
    </i>
    <i r="2">
      <x v="529"/>
      <x v="3"/>
      <x v="2"/>
    </i>
    <i r="1">
      <x v="99"/>
      <x v="7"/>
      <x v="3"/>
      <x v="2"/>
    </i>
    <i r="2">
      <x v="530"/>
      <x v="3"/>
      <x v="2"/>
    </i>
    <i r="2">
      <x v="531"/>
      <x v="3"/>
      <x v="2"/>
    </i>
    <i r="1">
      <x v="100"/>
      <x v="532"/>
      <x v="3"/>
      <x v="2"/>
    </i>
    <i r="1">
      <x v="101"/>
      <x v="533"/>
      <x v="3"/>
      <x v="2"/>
    </i>
    <i r="1">
      <x v="102"/>
      <x v="534"/>
      <x v="3"/>
      <x v="2"/>
    </i>
    <i r="1">
      <x v="104"/>
      <x v="7"/>
      <x v="3"/>
      <x v="2"/>
    </i>
    <i r="2">
      <x v="309"/>
      <x/>
      <x v="2"/>
    </i>
    <i r="2">
      <x v="549"/>
      <x v="164"/>
      <x v="2"/>
    </i>
    <i r="1">
      <x v="105"/>
      <x v="7"/>
      <x v="3"/>
      <x v="2"/>
    </i>
    <i r="2">
      <x v="554"/>
      <x v="34"/>
      <x v="2"/>
    </i>
    <i r="1">
      <x v="106"/>
      <x v="555"/>
      <x v="3"/>
      <x v="2"/>
    </i>
    <i r="1">
      <x v="108"/>
      <x v="309"/>
      <x/>
      <x v="2"/>
    </i>
    <i r="1">
      <x v="109"/>
      <x v="239"/>
      <x v="3"/>
      <x v="2"/>
    </i>
    <i r="2">
      <x v="558"/>
      <x v="189"/>
      <x v="2"/>
    </i>
    <i r="2">
      <x v="560"/>
      <x v="177"/>
      <x v="2"/>
    </i>
    <i r="1">
      <x v="111"/>
      <x v="315"/>
      <x v="21"/>
      <x v="2"/>
    </i>
    <i r="2">
      <x v="344"/>
      <x v="9"/>
      <x v="2"/>
    </i>
    <i r="2">
      <x v="564"/>
      <x v="43"/>
      <x v="2"/>
    </i>
    <i r="2">
      <x v="565"/>
      <x v="32"/>
      <x v="2"/>
    </i>
    <i r="1">
      <x v="112"/>
      <x v="7"/>
      <x v="3"/>
      <x v="2"/>
    </i>
    <i r="2">
      <x v="309"/>
      <x/>
      <x v="2"/>
    </i>
    <i r="2">
      <x v="569"/>
      <x v="218"/>
      <x v="2"/>
    </i>
    <i r="1">
      <x v="117"/>
      <x v="457"/>
      <x v="1"/>
      <x v="2"/>
    </i>
    <i r="1">
      <x v="122"/>
      <x v="7"/>
      <x v="3"/>
      <x v="2"/>
    </i>
    <i r="1">
      <x v="124"/>
      <x v="126"/>
      <x v="35"/>
      <x v="2"/>
    </i>
    <i r="1">
      <x v="126"/>
      <x v="617"/>
      <x v="2"/>
      <x v="2"/>
    </i>
    <i r="1">
      <x v="127"/>
      <x v="621"/>
      <x/>
      <x v="2"/>
    </i>
    <i r="1">
      <x v="129"/>
      <x v="7"/>
      <x v="3"/>
      <x v="2"/>
    </i>
    <i r="2">
      <x v="49"/>
      <x v="224"/>
      <x v="2"/>
    </i>
    <i r="1">
      <x v="131"/>
      <x v="7"/>
      <x v="3"/>
      <x v="2"/>
    </i>
    <i r="2">
      <x v="607"/>
      <x v="200"/>
      <x v="2"/>
    </i>
    <i r="2">
      <x v="629"/>
      <x v="38"/>
      <x v="2"/>
    </i>
    <i r="1">
      <x v="143"/>
      <x v="653"/>
      <x v="3"/>
      <x v="2"/>
    </i>
    <i r="1">
      <x v="145"/>
      <x v="655"/>
      <x v="3"/>
      <x v="2"/>
    </i>
    <i r="1">
      <x v="147"/>
      <x v="159"/>
      <x v="30"/>
      <x v="16"/>
      <x v="7"/>
    </i>
    <i r="1">
      <x v="150"/>
      <x v="660"/>
      <x v="3"/>
      <x v="2"/>
    </i>
    <i r="1">
      <x v="154"/>
      <x v="670"/>
      <x v="3"/>
      <x v="2"/>
    </i>
    <i r="1">
      <x v="155"/>
      <x v="672"/>
      <x v="3"/>
      <x v="2"/>
    </i>
    <i r="1">
      <x v="156"/>
      <x v="673"/>
      <x v="3"/>
      <x v="2"/>
    </i>
    <i r="1">
      <x v="157"/>
      <x v="674"/>
      <x v="3"/>
      <x v="2"/>
    </i>
    <i r="1">
      <x v="159"/>
      <x v="681"/>
      <x v="3"/>
      <x v="2"/>
    </i>
    <i r="1">
      <x v="161"/>
      <x v="686"/>
      <x v="3"/>
      <x v="2"/>
    </i>
    <i r="1">
      <x v="163"/>
      <x v="688"/>
      <x v="3"/>
      <x v="2"/>
    </i>
    <i r="1">
      <x v="164"/>
      <x v="690"/>
      <x v="3"/>
      <x v="2"/>
    </i>
    <i r="1">
      <x v="166"/>
      <x v="692"/>
      <x v="3"/>
      <x v="2"/>
    </i>
    <i r="1">
      <x v="171"/>
      <x v="699"/>
      <x v="3"/>
      <x v="2"/>
    </i>
    <i r="2">
      <x v="782"/>
      <x v="1"/>
      <x v="3"/>
      <x v="252"/>
    </i>
    <i r="1">
      <x v="176"/>
      <x v="703"/>
      <x v="3"/>
      <x v="2"/>
    </i>
    <i r="1">
      <x v="177"/>
      <x v="705"/>
      <x v="3"/>
      <x v="2"/>
    </i>
    <i r="1">
      <x v="180"/>
      <x v="708"/>
      <x v="3"/>
      <x v="2"/>
    </i>
    <i r="1">
      <x v="184"/>
      <x v="711"/>
      <x v="3"/>
      <x v="2"/>
    </i>
    <i r="1">
      <x v="185"/>
      <x v="783"/>
      <x v="15"/>
      <x v="4"/>
      <x v="3"/>
    </i>
    <i r="1">
      <x v="188"/>
      <x v="159"/>
      <x v="30"/>
      <x v="16"/>
      <x v="5"/>
    </i>
    <i r="1">
      <x v="194"/>
      <x v="722"/>
      <x v="3"/>
      <x v="2"/>
    </i>
    <i r="1">
      <x v="195"/>
      <x v="723"/>
      <x v="3"/>
      <x v="2"/>
    </i>
    <i r="2">
      <x v="724"/>
      <x v="3"/>
      <x v="2"/>
    </i>
    <i r="1">
      <x v="199"/>
      <x v="729"/>
      <x v="3"/>
      <x v="2"/>
    </i>
    <i r="1">
      <x v="201"/>
      <x v="734"/>
      <x v="3"/>
      <x v="2"/>
    </i>
    <i r="1">
      <x v="205"/>
      <x v="737"/>
      <x v="3"/>
      <x v="2"/>
    </i>
    <i r="1">
      <x v="212"/>
      <x v="745"/>
      <x v="3"/>
      <x v="2"/>
    </i>
    <i r="1">
      <x v="214"/>
      <x v="748"/>
      <x v="3"/>
      <x v="2"/>
    </i>
    <i r="1">
      <x v="217"/>
      <x v="752"/>
      <x v="3"/>
      <x v="2"/>
    </i>
    <i r="1">
      <x v="220"/>
      <x v="757"/>
      <x v="3"/>
      <x v="2"/>
    </i>
    <i r="1">
      <x v="225"/>
      <x v="777"/>
      <x v="3"/>
      <x v="2"/>
    </i>
    <i r="1">
      <x v="226"/>
      <x v="787"/>
      <x v="3"/>
      <x v="2"/>
    </i>
    <i r="1">
      <x v="227"/>
      <x v="159"/>
      <x v="30"/>
      <x v="16"/>
      <x v="7"/>
    </i>
    <i t="default">
      <x v="12"/>
    </i>
    <i>
      <x v="13"/>
      <x v="37"/>
      <x v="132"/>
      <x v="7"/>
      <x v="5"/>
      <x v="12"/>
    </i>
    <i r="1">
      <x v="46"/>
      <x v="147"/>
      <x v="3"/>
      <x v="2"/>
    </i>
    <i r="2">
      <x v="148"/>
      <x v="3"/>
      <x v="2"/>
    </i>
    <i r="1">
      <x v="47"/>
      <x v="150"/>
      <x v="21"/>
      <x v="24"/>
      <x v="2"/>
    </i>
    <i r="2">
      <x v="151"/>
      <x v="3"/>
      <x v="2"/>
    </i>
    <i r="1">
      <x v="48"/>
      <x v="152"/>
      <x v="3"/>
      <x v="2"/>
    </i>
    <i r="1">
      <x v="49"/>
      <x v="7"/>
      <x v="3"/>
      <x v="2"/>
    </i>
    <i r="2">
      <x v="153"/>
      <x v="3"/>
      <x v="2"/>
    </i>
    <i r="1">
      <x v="50"/>
      <x v="155"/>
      <x v="66"/>
      <x v="42"/>
      <x v="17"/>
    </i>
    <i r="1">
      <x v="51"/>
      <x v="125"/>
      <x v="62"/>
      <x v="2"/>
    </i>
    <i r="1">
      <x v="52"/>
      <x v="156"/>
      <x v="63"/>
      <x v="2"/>
    </i>
    <i r="1">
      <x v="53"/>
      <x v="140"/>
      <x v="3"/>
      <x v="2"/>
    </i>
    <i r="1">
      <x v="54"/>
      <x v="157"/>
      <x v="30"/>
      <x v="43"/>
      <x v="41"/>
    </i>
    <i r="2">
      <x v="158"/>
      <x v="3"/>
      <x v="2"/>
    </i>
    <i r="2">
      <x v="161"/>
      <x v="3"/>
      <x v="2"/>
    </i>
    <i r="1">
      <x v="55"/>
      <x v="159"/>
      <x v="30"/>
      <x v="16"/>
      <x v="5"/>
    </i>
    <i r="1">
      <x v="56"/>
      <x v="158"/>
      <x v="3"/>
      <x v="2"/>
    </i>
    <i r="1">
      <x v="57"/>
      <x v="158"/>
      <x v="3"/>
      <x v="2"/>
    </i>
    <i r="1">
      <x v="58"/>
      <x v="160"/>
      <x v="3"/>
      <x v="2"/>
    </i>
    <i r="1">
      <x v="59"/>
      <x v="158"/>
      <x v="3"/>
      <x v="2"/>
    </i>
    <i r="1">
      <x v="60"/>
      <x v="158"/>
      <x v="3"/>
      <x v="2"/>
    </i>
    <i r="1">
      <x v="61"/>
      <x v="158"/>
      <x v="3"/>
      <x v="2"/>
    </i>
    <i r="2">
      <x v="162"/>
      <x v="3"/>
      <x v="2"/>
    </i>
    <i r="1">
      <x v="62"/>
      <x v="3"/>
      <x v="48"/>
      <x v="18"/>
      <x v="11"/>
    </i>
    <i t="default">
      <x v="13"/>
    </i>
    <i>
      <x v="14"/>
      <x v="39"/>
      <x v="134"/>
      <x v="3"/>
      <x v="2"/>
    </i>
    <i r="2">
      <x v="136"/>
      <x v="3"/>
      <x v="2"/>
    </i>
    <i r="1">
      <x v="61"/>
      <x v="162"/>
      <x v="3"/>
      <x v="2"/>
    </i>
    <i r="1">
      <x v="62"/>
      <x v="165"/>
      <x v="30"/>
      <x v="2"/>
    </i>
    <i r="1">
      <x v="63"/>
      <x v="164"/>
      <x v="3"/>
      <x v="2"/>
    </i>
    <i r="1">
      <x v="66"/>
      <x v="122"/>
      <x v="18"/>
      <x v="2"/>
    </i>
    <i r="1">
      <x v="69"/>
      <x v="8"/>
      <x v="22"/>
      <x v="6"/>
      <x v="17"/>
    </i>
    <i r="2">
      <x v="179"/>
      <x v="3"/>
      <x v="2"/>
    </i>
    <i r="2">
      <x v="188"/>
      <x v="22"/>
      <x v="21"/>
      <x v="23"/>
    </i>
    <i r="2">
      <x v="193"/>
      <x v="3"/>
      <x v="2"/>
    </i>
    <i r="2">
      <x v="194"/>
      <x v="3"/>
      <x v="2"/>
    </i>
    <i r="2">
      <x v="198"/>
      <x v="3"/>
      <x v="2"/>
    </i>
    <i r="2">
      <x v="199"/>
      <x v="3"/>
      <x v="2"/>
    </i>
    <i r="2">
      <x v="203"/>
      <x v="3"/>
      <x v="2"/>
    </i>
    <i r="2">
      <x v="206"/>
      <x v="3"/>
      <x v="2"/>
    </i>
    <i r="2">
      <x v="207"/>
      <x v="3"/>
      <x v="2"/>
    </i>
    <i r="1">
      <x v="70"/>
      <x v="181"/>
      <x v="26"/>
      <x v="2"/>
    </i>
    <i r="2">
      <x v="185"/>
      <x v="72"/>
      <x v="24"/>
      <x v="3"/>
    </i>
    <i r="1">
      <x v="71"/>
      <x v="8"/>
      <x v="22"/>
      <x v="6"/>
      <x v="23"/>
    </i>
    <i r="1">
      <x v="72"/>
      <x v="8"/>
      <x v="22"/>
      <x v="6"/>
      <x v="46"/>
    </i>
    <i r="2">
      <x v="189"/>
      <x v="3"/>
      <x v="2"/>
    </i>
    <i r="2">
      <x v="190"/>
      <x v="28"/>
      <x v="2"/>
    </i>
    <i r="2">
      <x v="191"/>
      <x v="3"/>
      <x v="2"/>
    </i>
    <i r="2">
      <x v="215"/>
      <x v="3"/>
      <x v="2"/>
    </i>
    <i r="1">
      <x v="75"/>
      <x v="219"/>
      <x v="3"/>
      <x v="2"/>
    </i>
    <i r="1">
      <x v="76"/>
      <x v="8"/>
      <x v="22"/>
      <x v="2"/>
    </i>
    <i r="1">
      <x v="79"/>
      <x v="224"/>
      <x v="38"/>
      <x v="44"/>
      <x v="27"/>
    </i>
    <i r="1">
      <x v="83"/>
      <x v="286"/>
      <x/>
      <x v="3"/>
      <x v="23"/>
    </i>
    <i r="2">
      <x v="287"/>
      <x v="39"/>
      <x v="2"/>
    </i>
    <i r="1">
      <x v="89"/>
      <x v="493"/>
      <x v="206"/>
      <x v="46"/>
      <x v="17"/>
    </i>
    <i r="1">
      <x v="102"/>
      <x v="163"/>
      <x v="1"/>
      <x v="3"/>
      <x v="52"/>
    </i>
    <i r="1">
      <x v="103"/>
      <x v="6"/>
      <x v="21"/>
      <x v="2"/>
    </i>
    <i r="2">
      <x v="537"/>
      <x/>
      <x v="2"/>
    </i>
    <i r="1">
      <x v="104"/>
      <x v="544"/>
      <x v="212"/>
      <x v="2"/>
    </i>
    <i r="2">
      <x v="545"/>
      <x v="207"/>
      <x v="2"/>
    </i>
    <i r="2">
      <x v="546"/>
      <x v="213"/>
      <x v="2"/>
    </i>
    <i r="1">
      <x v="107"/>
      <x v="557"/>
      <x v="25"/>
      <x v="2"/>
    </i>
    <i r="1">
      <x v="110"/>
      <x v="562"/>
      <x v="3"/>
      <x v="2"/>
    </i>
    <i r="1">
      <x v="111"/>
      <x v="563"/>
      <x v="3"/>
      <x v="2"/>
    </i>
    <i r="2">
      <x v="566"/>
      <x v="3"/>
      <x v="2"/>
    </i>
    <i r="2">
      <x v="567"/>
      <x v="3"/>
      <x v="2"/>
    </i>
    <i r="1">
      <x v="112"/>
      <x v="493"/>
      <x v="206"/>
      <x v="46"/>
      <x v="95"/>
    </i>
    <i r="1">
      <x v="116"/>
      <x v="8"/>
      <x v="22"/>
      <x v="2"/>
    </i>
    <i r="2">
      <x v="567"/>
      <x v="3"/>
      <x v="2"/>
    </i>
    <i r="1">
      <x v="119"/>
      <x v="578"/>
      <x v="3"/>
      <x v="2"/>
    </i>
    <i r="1">
      <x v="120"/>
      <x v="579"/>
      <x v="11"/>
      <x v="9"/>
      <x v="3"/>
    </i>
    <i r="1">
      <x v="122"/>
      <x v="159"/>
      <x v="30"/>
      <x v="16"/>
      <x v="7"/>
    </i>
    <i r="1">
      <x v="123"/>
      <x v="612"/>
      <x v="164"/>
      <x v="48"/>
      <x v="7"/>
    </i>
    <i r="5">
      <x v="11"/>
    </i>
    <i r="1">
      <x v="125"/>
      <x v="188"/>
      <x v="22"/>
      <x v="21"/>
      <x v="3"/>
    </i>
    <i r="2">
      <x v="616"/>
      <x v="3"/>
      <x v="2"/>
    </i>
    <i r="1">
      <x v="127"/>
      <x v="619"/>
      <x v="3"/>
      <x v="2"/>
    </i>
    <i r="1">
      <x v="128"/>
      <x v="157"/>
      <x v="30"/>
      <x v="43"/>
      <x v="106"/>
    </i>
    <i r="2">
      <x v="632"/>
      <x v="225"/>
      <x v="49"/>
      <x v="23"/>
    </i>
    <i r="1">
      <x v="132"/>
      <x v="157"/>
      <x v="30"/>
      <x v="43"/>
      <x v="80"/>
    </i>
    <i r="1">
      <x v="135"/>
      <x/>
      <x v="3"/>
      <x v="2"/>
    </i>
    <i r="1">
      <x v="140"/>
      <x v="493"/>
      <x v="206"/>
      <x v="46"/>
      <x v="95"/>
    </i>
    <i r="1">
      <x v="143"/>
      <x v="652"/>
      <x v="230"/>
      <x v="2"/>
    </i>
    <i r="1">
      <x v="152"/>
      <x v="665"/>
      <x v="3"/>
      <x v="2"/>
    </i>
    <i r="1">
      <x v="154"/>
      <x v="671"/>
      <x v="34"/>
      <x v="51"/>
      <x v="134"/>
    </i>
    <i r="2">
      <x v="679"/>
      <x v="237"/>
      <x v="2"/>
    </i>
    <i r="1">
      <x v="168"/>
      <x v="695"/>
      <x v="3"/>
      <x v="2"/>
    </i>
    <i r="1">
      <x v="169"/>
      <x v="308"/>
      <x v="33"/>
      <x v="24"/>
      <x v="141"/>
    </i>
    <i r="1">
      <x v="170"/>
      <x v="696"/>
      <x v="26"/>
      <x v="2"/>
    </i>
    <i r="2">
      <x v="697"/>
      <x v="26"/>
      <x v="2"/>
    </i>
    <i r="3">
      <x v="239"/>
      <x v="2"/>
    </i>
    <i r="2">
      <x v="698"/>
      <x v="3"/>
      <x v="2"/>
    </i>
    <i r="1">
      <x v="171"/>
      <x v="43"/>
      <x v="13"/>
      <x v="52"/>
      <x v="144"/>
    </i>
    <i r="2">
      <x v="700"/>
      <x v="3"/>
      <x v="2"/>
    </i>
    <i r="1">
      <x v="172"/>
      <x v="701"/>
      <x v="3"/>
      <x v="2"/>
    </i>
    <i r="1">
      <x v="173"/>
      <x v="7"/>
      <x v="3"/>
      <x v="2"/>
    </i>
    <i r="2">
      <x v="697"/>
      <x v="20"/>
      <x v="2"/>
    </i>
    <i r="1">
      <x v="174"/>
      <x v="702"/>
      <x v="38"/>
      <x v="2"/>
    </i>
    <i r="1">
      <x v="175"/>
      <x v="7"/>
      <x v="3"/>
      <x v="2"/>
    </i>
    <i r="1">
      <x v="176"/>
      <x v="7"/>
      <x v="3"/>
      <x v="2"/>
    </i>
    <i r="2">
      <x v="704"/>
      <x v="3"/>
      <x v="2"/>
    </i>
    <i r="1">
      <x v="177"/>
      <x v="7"/>
      <x v="3"/>
      <x v="2"/>
    </i>
    <i r="2">
      <x v="706"/>
      <x v="3"/>
      <x v="2"/>
    </i>
    <i r="1">
      <x v="178"/>
      <x v="707"/>
      <x v="240"/>
      <x v="2"/>
    </i>
    <i r="1">
      <x v="179"/>
      <x v="7"/>
      <x v="3"/>
      <x v="2"/>
    </i>
    <i r="1">
      <x v="180"/>
      <x v="7"/>
      <x v="3"/>
      <x v="2"/>
    </i>
    <i r="1">
      <x v="181"/>
      <x v="7"/>
      <x v="3"/>
      <x v="2"/>
    </i>
    <i r="1">
      <x v="182"/>
      <x v="7"/>
      <x v="3"/>
      <x v="2"/>
    </i>
    <i r="1">
      <x v="183"/>
      <x v="710"/>
      <x v="3"/>
      <x v="2"/>
    </i>
    <i r="1">
      <x v="185"/>
      <x v="7"/>
      <x v="3"/>
      <x v="2"/>
    </i>
    <i r="2">
      <x v="712"/>
      <x v="3"/>
      <x v="2"/>
    </i>
    <i r="1">
      <x v="186"/>
      <x v="7"/>
      <x v="3"/>
      <x v="2"/>
    </i>
    <i r="1">
      <x v="187"/>
      <x v="7"/>
      <x v="3"/>
      <x v="2"/>
    </i>
    <i r="2">
      <x v="713"/>
      <x v="3"/>
      <x v="2"/>
    </i>
    <i r="1">
      <x v="188"/>
      <x v="714"/>
      <x v="3"/>
      <x v="2"/>
    </i>
    <i r="1">
      <x v="189"/>
      <x v="7"/>
      <x v="3"/>
      <x v="2"/>
    </i>
    <i r="2">
      <x v="715"/>
      <x v="3"/>
      <x v="2"/>
    </i>
    <i r="1">
      <x v="190"/>
      <x v="717"/>
      <x v="3"/>
      <x v="2"/>
    </i>
    <i r="1">
      <x v="191"/>
      <x v="7"/>
      <x v="3"/>
      <x v="2"/>
    </i>
    <i r="2">
      <x v="718"/>
      <x v="241"/>
      <x v="2"/>
    </i>
    <i r="2">
      <x v="719"/>
      <x v="242"/>
      <x v="2"/>
    </i>
    <i r="1">
      <x v="192"/>
      <x v="7"/>
      <x v="3"/>
      <x v="2"/>
    </i>
    <i r="1">
      <x v="193"/>
      <x v="720"/>
      <x v="84"/>
      <x v="2"/>
    </i>
    <i r="3">
      <x v="243"/>
      <x v="2"/>
    </i>
    <i r="1">
      <x v="194"/>
      <x v="7"/>
      <x v="3"/>
      <x v="2"/>
    </i>
    <i r="1">
      <x v="196"/>
      <x v="7"/>
      <x v="3"/>
      <x v="2"/>
    </i>
    <i r="2">
      <x v="725"/>
      <x v="244"/>
      <x v="2"/>
    </i>
    <i r="2">
      <x v="726"/>
      <x v="3"/>
      <x v="2"/>
    </i>
    <i r="2">
      <x v="730"/>
      <x v="3"/>
      <x v="2"/>
    </i>
    <i r="1">
      <x v="197"/>
      <x v="6"/>
      <x v="21"/>
      <x v="2"/>
    </i>
    <i r="2">
      <x v="7"/>
      <x v="3"/>
      <x v="2"/>
    </i>
    <i r="2">
      <x v="727"/>
      <x v="3"/>
      <x v="2"/>
    </i>
    <i r="2">
      <x v="731"/>
      <x v="3"/>
      <x v="2"/>
    </i>
    <i r="1">
      <x v="198"/>
      <x v="728"/>
      <x v="3"/>
      <x v="2"/>
    </i>
    <i r="1">
      <x v="200"/>
      <x v="7"/>
      <x v="3"/>
      <x v="2"/>
    </i>
    <i r="1">
      <x v="201"/>
      <x v="7"/>
      <x v="3"/>
      <x v="2"/>
    </i>
    <i r="2">
      <x v="733"/>
      <x v="3"/>
      <x v="2"/>
    </i>
    <i r="1">
      <x v="202"/>
      <x v="732"/>
      <x v="3"/>
      <x v="2"/>
    </i>
    <i r="1">
      <x v="203"/>
      <x v="7"/>
      <x v="3"/>
      <x v="2"/>
    </i>
    <i r="1">
      <x v="204"/>
      <x v="7"/>
      <x v="3"/>
      <x v="2"/>
    </i>
    <i r="1">
      <x v="205"/>
      <x v="736"/>
      <x v="3"/>
      <x v="2"/>
    </i>
    <i r="1">
      <x v="206"/>
      <x v="738"/>
      <x v="245"/>
      <x v="2"/>
    </i>
    <i r="1">
      <x v="207"/>
      <x v="7"/>
      <x v="3"/>
      <x v="2"/>
    </i>
    <i r="2">
      <x v="739"/>
      <x v="3"/>
      <x v="2"/>
    </i>
    <i r="1">
      <x v="208"/>
      <x v="740"/>
      <x v="3"/>
      <x v="2"/>
    </i>
    <i r="1">
      <x v="209"/>
      <x v="741"/>
      <x v="3"/>
      <x v="2"/>
    </i>
    <i r="2">
      <x v="742"/>
      <x v="3"/>
      <x v="2"/>
    </i>
    <i r="1">
      <x v="210"/>
      <x v="743"/>
      <x v="246"/>
      <x v="2"/>
    </i>
    <i r="1">
      <x v="211"/>
      <x v="9"/>
      <x v="3"/>
      <x v="2"/>
    </i>
    <i t="default">
      <x v="14"/>
    </i>
    <i>
      <x v="15"/>
      <x v="2"/>
      <x v="2"/>
      <x v="43"/>
      <x v="25"/>
      <x v="54"/>
    </i>
    <i r="1">
      <x v="5"/>
      <x v="17"/>
      <x v="3"/>
      <x v="2"/>
    </i>
    <i r="1">
      <x v="9"/>
      <x v="33"/>
      <x v="3"/>
      <x v="2"/>
    </i>
    <i r="1">
      <x v="10"/>
      <x v="34"/>
      <x v="3"/>
      <x v="2"/>
    </i>
    <i r="1">
      <x v="12"/>
      <x v="58"/>
      <x v="3"/>
      <x v="2"/>
    </i>
    <i r="1">
      <x v="162"/>
      <x v="687"/>
      <x v="37"/>
      <x v="2"/>
    </i>
    <i t="default">
      <x v="15"/>
    </i>
    <i>
      <x v="16"/>
      <x v="58"/>
      <x v="160"/>
      <x v="3"/>
      <x v="2"/>
    </i>
    <i r="1">
      <x v="72"/>
      <x v="213"/>
      <x v="3"/>
      <x v="2"/>
    </i>
    <i r="1">
      <x v="99"/>
      <x v="536"/>
      <x v="3"/>
      <x v="2"/>
    </i>
    <i r="1">
      <x v="151"/>
      <x v="8"/>
      <x v="22"/>
      <x v="6"/>
      <x v="17"/>
    </i>
    <i r="1">
      <x v="154"/>
      <x v="671"/>
      <x v="34"/>
      <x v="51"/>
      <x v="133"/>
    </i>
    <i r="1">
      <x v="158"/>
      <x v="677"/>
      <x v="234"/>
      <x v="2"/>
    </i>
    <i t="default">
      <x v="16"/>
    </i>
    <i>
      <x v="17"/>
      <x v="63"/>
      <x v="163"/>
      <x v="1"/>
      <x v="2"/>
    </i>
    <i r="1">
      <x v="69"/>
      <x v="97"/>
      <x v="3"/>
      <x v="2"/>
    </i>
    <i r="1">
      <x v="77"/>
      <x v="223"/>
      <x v="3"/>
      <x v="2"/>
    </i>
    <i r="1">
      <x v="95"/>
      <x v="535"/>
      <x v="3"/>
      <x v="2"/>
    </i>
    <i r="1">
      <x v="104"/>
      <x v="542"/>
      <x v="211"/>
      <x v="2"/>
    </i>
    <i r="1">
      <x v="165"/>
      <x v="535"/>
      <x v="3"/>
      <x v="2"/>
    </i>
    <i t="default">
      <x v="17"/>
    </i>
    <i>
      <x v="18"/>
      <x v="69"/>
      <x v="97"/>
      <x v="3"/>
      <x v="2"/>
    </i>
    <i r="2">
      <x v="135"/>
      <x v="3"/>
      <x v="2"/>
    </i>
    <i r="2">
      <x v="180"/>
      <x v="12"/>
      <x v="3"/>
      <x v="8"/>
    </i>
    <i r="2">
      <x v="192"/>
      <x v="3"/>
      <x v="2"/>
    </i>
    <i r="2">
      <x v="195"/>
      <x v="3"/>
      <x v="2"/>
    </i>
    <i r="2">
      <x v="196"/>
      <x v="3"/>
      <x v="2"/>
    </i>
    <i r="2">
      <x v="197"/>
      <x v="3"/>
      <x v="2"/>
    </i>
    <i r="2">
      <x v="200"/>
      <x v="3"/>
      <x v="2"/>
    </i>
    <i r="2">
      <x v="201"/>
      <x v="3"/>
      <x v="2"/>
    </i>
    <i r="2">
      <x v="202"/>
      <x v="3"/>
      <x v="2"/>
    </i>
    <i r="2">
      <x v="204"/>
      <x v="3"/>
      <x v="2"/>
    </i>
    <i r="2">
      <x v="205"/>
      <x v="3"/>
      <x v="2"/>
    </i>
    <i r="2">
      <x v="208"/>
      <x v="3"/>
      <x v="2"/>
    </i>
    <i r="2">
      <x v="209"/>
      <x v="3"/>
      <x v="2"/>
    </i>
    <i r="1">
      <x v="70"/>
      <x v="50"/>
      <x v="1"/>
      <x v="3"/>
      <x v="81"/>
    </i>
    <i r="2">
      <x v="182"/>
      <x v="3"/>
      <x v="2"/>
    </i>
    <i r="2">
      <x v="183"/>
      <x v="9"/>
      <x v="3"/>
      <x v="7"/>
    </i>
    <i r="2">
      <x v="184"/>
      <x v="25"/>
      <x v="10"/>
      <x v="8"/>
    </i>
    <i r="2">
      <x v="186"/>
      <x v="22"/>
      <x v="14"/>
      <x v="8"/>
    </i>
    <i r="2">
      <x v="217"/>
      <x v="3"/>
      <x v="2"/>
    </i>
    <i r="1">
      <x v="71"/>
      <x v="221"/>
      <x v="3"/>
      <x v="2"/>
    </i>
    <i r="1">
      <x v="72"/>
      <x v="210"/>
      <x v="3"/>
      <x v="2"/>
    </i>
    <i r="2">
      <x v="211"/>
      <x v="3"/>
      <x v="2"/>
    </i>
    <i r="2">
      <x v="212"/>
      <x v="3"/>
      <x v="2"/>
    </i>
    <i r="2">
      <x v="214"/>
      <x v="3"/>
      <x v="2"/>
    </i>
    <i r="1">
      <x v="73"/>
      <x v="216"/>
      <x v="3"/>
      <x v="2"/>
    </i>
    <i r="1">
      <x v="74"/>
      <x v="218"/>
      <x v="3"/>
      <x v="2"/>
    </i>
    <i r="1">
      <x v="77"/>
      <x v="7"/>
      <x v="3"/>
      <x v="2"/>
    </i>
    <i r="2">
      <x v="222"/>
      <x v="20"/>
      <x v="15"/>
      <x v="5"/>
    </i>
    <i r="2">
      <x v="223"/>
      <x v="3"/>
      <x v="2"/>
    </i>
    <i r="1">
      <x v="99"/>
      <x v="536"/>
      <x v="3"/>
      <x v="2"/>
    </i>
    <i r="1">
      <x v="112"/>
      <x v="568"/>
      <x v="41"/>
      <x v="31"/>
      <x v="12"/>
    </i>
    <i r="1">
      <x v="131"/>
      <x v="630"/>
      <x v="3"/>
      <x v="2"/>
    </i>
    <i r="1">
      <x v="137"/>
      <x v="649"/>
      <x v="227"/>
      <x v="2"/>
    </i>
    <i r="1">
      <x v="160"/>
      <x v="683"/>
      <x v="204"/>
      <x v="9"/>
      <x v="7"/>
    </i>
    <i t="default">
      <x v="18"/>
    </i>
    <i>
      <x v="19"/>
      <x v="70"/>
      <x v="187"/>
      <x v="8"/>
      <x v="31"/>
      <x v="12"/>
    </i>
    <i r="1">
      <x v="104"/>
      <x v="542"/>
      <x v="211"/>
      <x v="2"/>
    </i>
    <i t="default">
      <x v="19"/>
    </i>
    <i>
      <x v="20"/>
      <x v="71"/>
      <x v="65"/>
      <x v="3"/>
      <x v="2"/>
    </i>
    <i r="1">
      <x v="76"/>
      <x v="220"/>
      <x v="3"/>
      <x v="2"/>
    </i>
    <i r="1">
      <x v="77"/>
      <x v="223"/>
      <x v="3"/>
      <x v="2"/>
    </i>
    <i r="1">
      <x v="109"/>
      <x v="559"/>
      <x v="3"/>
      <x v="2"/>
    </i>
    <i r="1">
      <x v="211"/>
      <x v="9"/>
      <x v="3"/>
      <x v="2"/>
    </i>
    <i r="1">
      <x v="215"/>
      <x v="749"/>
      <x v="30"/>
      <x/>
      <x v="239"/>
    </i>
    <i r="1">
      <x v="220"/>
      <x v="756"/>
      <x v="3"/>
      <x v="2"/>
    </i>
    <i t="default">
      <x v="20"/>
    </i>
    <i>
      <x v="21"/>
      <x v="99"/>
      <x v="536"/>
      <x v="3"/>
      <x v="2"/>
    </i>
    <i t="default">
      <x v="21"/>
    </i>
    <i>
      <x v="22"/>
      <x v="103"/>
      <x v="538"/>
      <x v="207"/>
      <x v="2"/>
    </i>
    <i r="2">
      <x v="539"/>
      <x v="208"/>
      <x v="2"/>
    </i>
    <i r="2">
      <x v="540"/>
      <x v="209"/>
      <x v="2"/>
    </i>
    <i r="1">
      <x v="104"/>
      <x v="541"/>
      <x v="210"/>
      <x v="2"/>
    </i>
    <i r="2">
      <x v="542"/>
      <x v="211"/>
      <x v="2"/>
    </i>
    <i r="2">
      <x v="543"/>
      <x v="212"/>
      <x v="2"/>
    </i>
    <i r="2">
      <x v="547"/>
      <x v="15"/>
      <x v="2"/>
    </i>
    <i r="2">
      <x v="548"/>
      <x v="214"/>
      <x v="2"/>
    </i>
    <i r="1">
      <x v="105"/>
      <x v="550"/>
      <x v="215"/>
      <x v="2"/>
    </i>
    <i r="2">
      <x v="551"/>
      <x v="216"/>
      <x v="2"/>
    </i>
    <i r="2">
      <x v="552"/>
      <x v="217"/>
      <x v="2"/>
    </i>
    <i r="2">
      <x v="553"/>
      <x v="8"/>
      <x v="47"/>
      <x v="2"/>
    </i>
    <i r="1">
      <x v="106"/>
      <x v="556"/>
      <x v="45"/>
      <x v="2"/>
    </i>
    <i r="1">
      <x v="107"/>
      <x v="558"/>
      <x v="26"/>
      <x v="2"/>
    </i>
    <i r="1">
      <x v="110"/>
      <x v="561"/>
      <x v="3"/>
      <x v="2"/>
    </i>
    <i r="1">
      <x v="113"/>
      <x v="570"/>
      <x v="45"/>
      <x v="14"/>
      <x v="17"/>
    </i>
    <i r="1">
      <x v="114"/>
      <x v="571"/>
      <x v="3"/>
      <x v="2"/>
    </i>
    <i r="1">
      <x v="115"/>
      <x v="572"/>
      <x v="3"/>
      <x v="2"/>
    </i>
    <i r="1">
      <x v="116"/>
      <x v="573"/>
      <x v="3"/>
      <x v="2"/>
    </i>
    <i r="2">
      <x v="574"/>
      <x v="26"/>
      <x v="29"/>
      <x v="97"/>
    </i>
    <i r="2">
      <x v="575"/>
      <x v="23"/>
      <x v="1"/>
      <x v="8"/>
    </i>
    <i r="1">
      <x v="117"/>
      <x v="5"/>
      <x v="163"/>
      <x v="2"/>
    </i>
    <i r="2">
      <x v="7"/>
      <x v="3"/>
      <x v="2"/>
    </i>
    <i r="2">
      <x v="55"/>
      <x v="23"/>
      <x v="2"/>
    </i>
    <i r="2">
      <x v="125"/>
      <x v="62"/>
      <x v="2"/>
    </i>
    <i r="2">
      <x v="155"/>
      <x v="41"/>
      <x v="2"/>
    </i>
    <i r="2">
      <x v="173"/>
      <x v="69"/>
      <x v="2"/>
    </i>
    <i r="2">
      <x v="174"/>
      <x v="23"/>
      <x v="2"/>
    </i>
    <i r="2">
      <x v="291"/>
      <x/>
      <x v="2"/>
    </i>
    <i r="2">
      <x v="293"/>
      <x v="164"/>
      <x v="2"/>
    </i>
    <i r="2">
      <x v="302"/>
      <x v="165"/>
      <x v="2"/>
    </i>
    <i r="2">
      <x v="316"/>
      <x v="169"/>
      <x v="2"/>
    </i>
    <i r="2">
      <x v="329"/>
      <x v="34"/>
      <x v="2"/>
    </i>
    <i r="2">
      <x v="381"/>
      <x v="32"/>
      <x v="2"/>
    </i>
    <i r="2">
      <x v="390"/>
      <x v="1"/>
      <x v="2"/>
    </i>
    <i r="2">
      <x v="428"/>
      <x v="22"/>
      <x v="2"/>
    </i>
    <i r="2">
      <x v="439"/>
      <x v="25"/>
      <x v="2"/>
    </i>
    <i r="2">
      <x v="444"/>
      <x v="23"/>
      <x v="2"/>
    </i>
    <i r="2">
      <x v="459"/>
      <x v="200"/>
      <x v="2"/>
    </i>
    <i r="2">
      <x v="473"/>
      <x v="3"/>
      <x v="2"/>
    </i>
    <i r="2">
      <x v="558"/>
      <x v="189"/>
      <x v="2"/>
    </i>
    <i r="2">
      <x v="585"/>
      <x v="3"/>
      <x v="2"/>
    </i>
    <i r="2">
      <x v="586"/>
      <x v="36"/>
      <x v="2"/>
    </i>
    <i r="2">
      <x v="587"/>
      <x v="25"/>
      <x v="2"/>
    </i>
    <i r="2">
      <x v="588"/>
      <x v="7"/>
      <x v="2"/>
    </i>
    <i r="2">
      <x v="589"/>
      <x v="43"/>
      <x v="2"/>
    </i>
    <i r="2">
      <x v="590"/>
      <x v="199"/>
      <x v="2"/>
    </i>
    <i r="2">
      <x v="591"/>
      <x v="174"/>
      <x v="2"/>
    </i>
    <i r="2">
      <x v="592"/>
      <x v="3"/>
      <x v="2"/>
    </i>
    <i r="2">
      <x v="593"/>
      <x v="9"/>
      <x v="2"/>
    </i>
    <i r="2">
      <x v="594"/>
      <x v="178"/>
      <x v="2"/>
    </i>
    <i r="2">
      <x v="595"/>
      <x v="18"/>
      <x v="2"/>
    </i>
    <i r="2">
      <x v="596"/>
      <x v="25"/>
      <x v="2"/>
    </i>
    <i r="2">
      <x v="597"/>
      <x v="39"/>
      <x v="2"/>
    </i>
    <i r="2">
      <x v="598"/>
      <x/>
      <x v="2"/>
    </i>
    <i r="2">
      <x v="599"/>
      <x v="12"/>
      <x v="2"/>
    </i>
    <i r="2">
      <x v="600"/>
      <x v="37"/>
      <x v="2"/>
    </i>
    <i r="2">
      <x v="601"/>
      <x v="22"/>
      <x v="2"/>
    </i>
    <i r="2">
      <x v="602"/>
      <x v="220"/>
      <x v="2"/>
    </i>
    <i r="2">
      <x v="603"/>
      <x v="23"/>
      <x v="2"/>
    </i>
    <i r="2">
      <x v="604"/>
      <x/>
      <x v="2"/>
    </i>
    <i r="2">
      <x v="605"/>
      <x v="221"/>
      <x v="2"/>
    </i>
    <i r="2">
      <x v="606"/>
      <x v="43"/>
      <x v="2"/>
    </i>
    <i r="1">
      <x v="118"/>
      <x v="576"/>
      <x v="21"/>
      <x v="24"/>
      <x v="7"/>
    </i>
    <i r="2">
      <x v="577"/>
      <x v="3"/>
      <x v="2"/>
    </i>
    <i r="1">
      <x v="120"/>
      <x v="580"/>
      <x v="26"/>
      <x v="31"/>
      <x v="5"/>
    </i>
    <i r="2">
      <x v="581"/>
      <x v="18"/>
      <x v="15"/>
      <x v="12"/>
    </i>
    <i r="2">
      <x v="582"/>
      <x v="219"/>
      <x v="4"/>
      <x v="6"/>
    </i>
    <i r="2">
      <x v="583"/>
      <x v="3"/>
      <x v="2"/>
    </i>
    <i r="2">
      <x v="584"/>
      <x v="3"/>
      <x v="2"/>
    </i>
    <i r="1">
      <x v="121"/>
      <x v="7"/>
      <x v="3"/>
      <x v="2"/>
    </i>
    <i r="2">
      <x v="372"/>
      <x v="20"/>
      <x v="2"/>
    </i>
    <i r="2">
      <x v="426"/>
      <x v="192"/>
      <x v="2"/>
    </i>
    <i r="2">
      <x v="429"/>
      <x v="25"/>
      <x v="2"/>
    </i>
    <i r="2">
      <x v="607"/>
      <x v="200"/>
      <x v="2"/>
    </i>
    <i r="2">
      <x v="608"/>
      <x v="67"/>
      <x v="2"/>
    </i>
    <i r="2">
      <x v="609"/>
      <x v="19"/>
      <x v="2"/>
    </i>
    <i r="2">
      <x v="610"/>
      <x v="1"/>
      <x v="2"/>
    </i>
    <i r="2">
      <x v="611"/>
      <x v="24"/>
      <x v="2"/>
    </i>
    <i r="1">
      <x v="122"/>
      <x v="7"/>
      <x v="3"/>
      <x v="2"/>
    </i>
    <i r="2">
      <x v="55"/>
      <x v="222"/>
      <x v="2"/>
    </i>
    <i r="2">
      <x v="180"/>
      <x v="46"/>
      <x v="2"/>
    </i>
    <i r="2">
      <x v="431"/>
      <x v="37"/>
      <x v="2"/>
    </i>
    <i r="2">
      <x v="472"/>
      <x v="202"/>
      <x v="2"/>
    </i>
    <i r="2">
      <x v="485"/>
      <x v="184"/>
      <x v="2"/>
    </i>
    <i r="1">
      <x v="123"/>
      <x v="7"/>
      <x v="3"/>
      <x v="2"/>
    </i>
    <i r="2">
      <x v="159"/>
      <x/>
      <x v="2"/>
    </i>
    <i r="2">
      <x v="171"/>
      <x v="43"/>
      <x v="2"/>
    </i>
    <i r="2">
      <x v="302"/>
      <x v="165"/>
      <x v="2"/>
    </i>
    <i r="2">
      <x v="332"/>
      <x v="177"/>
      <x v="2"/>
    </i>
    <i r="2">
      <x v="421"/>
      <x v="1"/>
      <x v="2"/>
    </i>
    <i r="2">
      <x v="429"/>
      <x v="25"/>
      <x v="2"/>
    </i>
    <i r="2">
      <x v="478"/>
      <x v="12"/>
      <x v="2"/>
    </i>
    <i r="2">
      <x v="554"/>
      <x v="34"/>
      <x v="2"/>
    </i>
    <i r="2">
      <x v="613"/>
      <x v="7"/>
      <x v="2"/>
    </i>
    <i r="2">
      <x v="614"/>
      <x v="223"/>
      <x v="2"/>
    </i>
    <i r="2">
      <x v="615"/>
      <x v="33"/>
      <x v="2"/>
    </i>
    <i r="1">
      <x v="124"/>
      <x v="7"/>
      <x v="3"/>
      <x v="2"/>
    </i>
    <i r="2">
      <x v="126"/>
      <x v="35"/>
      <x v="2"/>
    </i>
    <i r="2">
      <x v="417"/>
      <x v="63"/>
      <x v="2"/>
    </i>
    <i r="2">
      <x v="446"/>
      <x v="25"/>
      <x v="2"/>
    </i>
    <i r="1">
      <x v="125"/>
      <x v="7"/>
      <x v="3"/>
      <x v="2"/>
    </i>
    <i r="2">
      <x v="447"/>
      <x v="43"/>
      <x v="2"/>
    </i>
    <i r="2">
      <x v="477"/>
      <x v="204"/>
      <x v="2"/>
    </i>
    <i r="1">
      <x v="126"/>
      <x v="618"/>
      <x v="3"/>
      <x v="2"/>
    </i>
    <i r="1">
      <x v="127"/>
      <x/>
      <x v="198"/>
      <x v="2"/>
    </i>
    <i r="2">
      <x v="7"/>
      <x v="3"/>
      <x v="2"/>
    </i>
    <i r="2">
      <x v="614"/>
      <x v="223"/>
      <x v="2"/>
    </i>
    <i r="2">
      <x v="622"/>
      <x/>
      <x v="2"/>
    </i>
    <i r="2">
      <x v="623"/>
      <x v="21"/>
      <x v="2"/>
    </i>
    <i r="2">
      <x v="624"/>
      <x v="3"/>
      <x v="2"/>
    </i>
    <i r="2">
      <x v="625"/>
      <x v="3"/>
      <x v="2"/>
    </i>
    <i r="2">
      <x v="626"/>
      <x v="3"/>
      <x v="2"/>
    </i>
    <i r="1">
      <x v="128"/>
      <x v="7"/>
      <x v="3"/>
      <x v="2"/>
    </i>
    <i r="2">
      <x v="549"/>
      <x v="164"/>
      <x v="2"/>
    </i>
    <i r="2">
      <x v="620"/>
      <x v="3"/>
      <x v="2"/>
    </i>
    <i r="2">
      <x v="631"/>
      <x v="3"/>
      <x v="2"/>
    </i>
    <i r="1">
      <x v="129"/>
      <x v="7"/>
      <x v="3"/>
      <x v="2"/>
    </i>
    <i r="2">
      <x v="627"/>
      <x v="3"/>
      <x v="2"/>
    </i>
    <i r="1">
      <x v="130"/>
      <x v="614"/>
      <x v="223"/>
      <x v="2"/>
    </i>
    <i r="1">
      <x v="131"/>
      <x v="628"/>
      <x v="12"/>
      <x v="2"/>
    </i>
    <i r="1">
      <x v="132"/>
      <x v="633"/>
      <x v="55"/>
      <x v="2"/>
    </i>
    <i r="2">
      <x v="634"/>
      <x v="3"/>
      <x v="2"/>
    </i>
    <i r="1">
      <x v="133"/>
      <x v="634"/>
      <x v="3"/>
      <x v="2"/>
    </i>
    <i r="1">
      <x v="134"/>
      <x v="634"/>
      <x v="3"/>
      <x v="2"/>
    </i>
    <i r="2">
      <x v="635"/>
      <x v="3"/>
      <x v="2"/>
    </i>
    <i r="2">
      <x v="636"/>
      <x v="3"/>
      <x v="2"/>
    </i>
    <i r="1">
      <x v="135"/>
      <x v="637"/>
      <x v="183"/>
      <x v="50"/>
      <x v="7"/>
    </i>
    <i r="2">
      <x v="638"/>
      <x v="3"/>
      <x v="2"/>
    </i>
    <i r="2">
      <x v="646"/>
      <x v="209"/>
      <x v="2"/>
    </i>
    <i r="1">
      <x v="136"/>
      <x v="639"/>
      <x v="3"/>
      <x v="2"/>
    </i>
    <i r="2">
      <x v="640"/>
      <x v="3"/>
      <x v="2"/>
    </i>
    <i r="2">
      <x v="647"/>
      <x v="207"/>
      <x v="2"/>
    </i>
    <i r="2">
      <x v="648"/>
      <x v="226"/>
      <x v="2"/>
    </i>
    <i r="1">
      <x v="137"/>
      <x v="641"/>
      <x v="3"/>
      <x v="2"/>
    </i>
    <i r="2">
      <x v="650"/>
      <x v="228"/>
      <x v="2"/>
    </i>
    <i r="1">
      <x v="138"/>
      <x v="642"/>
      <x v="3"/>
      <x v="2"/>
    </i>
    <i r="2">
      <x v="651"/>
      <x v="229"/>
      <x v="2"/>
    </i>
    <i r="1">
      <x v="139"/>
      <x v="643"/>
      <x v="3"/>
      <x v="2"/>
    </i>
    <i r="1">
      <x v="140"/>
      <x v="644"/>
      <x v="3"/>
      <x v="2"/>
    </i>
    <i r="1">
      <x v="141"/>
      <x v="645"/>
      <x v="3"/>
      <x v="2"/>
    </i>
    <i r="1">
      <x v="143"/>
      <x v="653"/>
      <x v="3"/>
      <x v="2"/>
    </i>
    <i r="2">
      <x v="663"/>
      <x v="3"/>
      <x v="2"/>
    </i>
    <i r="1">
      <x v="144"/>
      <x v="654"/>
      <x v="3"/>
      <x v="2"/>
    </i>
    <i r="2">
      <x v="661"/>
      <x v="232"/>
      <x v="14"/>
      <x v="8"/>
    </i>
    <i r="1">
      <x v="145"/>
      <x v="655"/>
      <x v="3"/>
      <x v="2"/>
    </i>
    <i r="1">
      <x v="146"/>
      <x v="656"/>
      <x v="3"/>
      <x v="2"/>
    </i>
    <i r="1">
      <x v="147"/>
      <x v="657"/>
      <x v="3"/>
      <x v="2"/>
    </i>
    <i r="1">
      <x v="148"/>
      <x v="658"/>
      <x v="3"/>
      <x v="2"/>
    </i>
    <i r="1">
      <x v="149"/>
      <x v="659"/>
      <x v="3"/>
      <x v="2"/>
    </i>
    <i r="1">
      <x v="150"/>
      <x v="2"/>
      <x v="231"/>
      <x v="25"/>
      <x v="44"/>
    </i>
    <i r="2">
      <x v="660"/>
      <x v="3"/>
      <x v="2"/>
    </i>
    <i r="2">
      <x v="662"/>
      <x v="22"/>
      <x v="11"/>
      <x v="12"/>
    </i>
    <i r="1">
      <x v="151"/>
      <x v="664"/>
      <x v="3"/>
      <x v="2"/>
    </i>
    <i r="1">
      <x v="152"/>
      <x v="666"/>
      <x v="3"/>
      <x v="2"/>
    </i>
    <i r="2">
      <x v="675"/>
      <x v="3"/>
      <x v="2"/>
    </i>
    <i r="1">
      <x v="153"/>
      <x v="667"/>
      <x v="3"/>
      <x v="2"/>
    </i>
    <i r="2">
      <x v="668"/>
      <x v="33"/>
      <x v="22"/>
      <x v="8"/>
    </i>
    <i r="2">
      <x v="669"/>
      <x v="3"/>
      <x v="2"/>
    </i>
    <i r="2">
      <x v="676"/>
      <x v="233"/>
      <x v="2"/>
    </i>
    <i r="1">
      <x v="157"/>
      <x v="2"/>
      <x v="231"/>
      <x v="25"/>
      <x v="130"/>
    </i>
    <i r="1">
      <x v="158"/>
      <x v="677"/>
      <x v="234"/>
      <x v="2"/>
    </i>
    <i r="2">
      <x v="678"/>
      <x v="235"/>
      <x v="2"/>
    </i>
    <i r="2">
      <x v="679"/>
      <x v="236"/>
      <x v="2"/>
    </i>
    <i r="1">
      <x v="159"/>
      <x v="680"/>
      <x v="3"/>
      <x v="2"/>
    </i>
    <i r="1">
      <x v="160"/>
      <x v="682"/>
      <x v="8"/>
      <x v="24"/>
      <x v="7"/>
    </i>
    <i r="2">
      <x v="684"/>
      <x v="3"/>
      <x v="2"/>
    </i>
    <i r="2">
      <x v="685"/>
      <x v="164"/>
      <x v="2"/>
    </i>
    <i r="1">
      <x v="163"/>
      <x v="689"/>
      <x v="238"/>
      <x v="12"/>
      <x v="14"/>
    </i>
    <i r="1">
      <x v="166"/>
      <x v="691"/>
      <x v="3"/>
      <x v="2"/>
    </i>
    <i r="2">
      <x v="693"/>
      <x v="3"/>
      <x v="2"/>
    </i>
    <i r="1">
      <x v="167"/>
      <x v="694"/>
      <x v="3"/>
      <x v="2"/>
    </i>
    <i r="1">
      <x v="171"/>
      <x v="7"/>
      <x v="3"/>
      <x v="2"/>
    </i>
    <i r="1">
      <x v="202"/>
      <x v="732"/>
      <x v="3"/>
      <x v="2"/>
    </i>
    <i r="1">
      <x v="203"/>
      <x v="735"/>
      <x v="3"/>
      <x v="2"/>
    </i>
    <i r="1">
      <x v="210"/>
      <x v="744"/>
      <x v="3"/>
      <x v="2"/>
    </i>
    <i r="1">
      <x v="213"/>
      <x v="721"/>
      <x v="3"/>
      <x v="2"/>
    </i>
    <i r="1">
      <x v="221"/>
      <x v="758"/>
      <x v="3"/>
      <x v="2"/>
    </i>
    <i r="1">
      <x v="223"/>
      <x v="760"/>
      <x v="247"/>
      <x v="2"/>
    </i>
    <i r="2">
      <x v="761"/>
      <x v="248"/>
      <x v="2"/>
    </i>
    <i r="1">
      <x v="224"/>
      <x v="763"/>
      <x v="3"/>
      <x v="2"/>
    </i>
    <i r="2">
      <x v="764"/>
      <x v="228"/>
      <x v="2"/>
    </i>
    <i r="2">
      <x v="765"/>
      <x v="207"/>
      <x v="2"/>
    </i>
    <i r="2">
      <x v="766"/>
      <x v="248"/>
      <x v="2"/>
    </i>
    <i r="2">
      <x v="768"/>
      <x v="251"/>
      <x v="53"/>
      <x v="23"/>
    </i>
    <i r="2">
      <x v="769"/>
      <x v="252"/>
      <x v="2"/>
    </i>
    <i r="2">
      <x v="770"/>
      <x v="253"/>
      <x v="2"/>
    </i>
    <i r="2">
      <x v="771"/>
      <x v="3"/>
      <x v="2"/>
    </i>
    <i r="1">
      <x v="225"/>
      <x v="772"/>
      <x v="254"/>
      <x v="2"/>
    </i>
    <i r="2">
      <x v="773"/>
      <x v="255"/>
      <x v="2"/>
    </i>
    <i r="2">
      <x v="774"/>
      <x v="251"/>
      <x v="2"/>
    </i>
    <i r="2">
      <x v="775"/>
      <x v="256"/>
      <x v="2"/>
    </i>
    <i r="2">
      <x v="776"/>
      <x v="209"/>
      <x v="2"/>
    </i>
    <i t="default">
      <x v="22"/>
    </i>
    <i>
      <x v="23"/>
      <x v="109"/>
      <x v="559"/>
      <x v="3"/>
      <x v="2"/>
    </i>
    <i r="1">
      <x v="189"/>
      <x v="716"/>
      <x v="3"/>
      <x v="2"/>
    </i>
    <i r="1">
      <x v="220"/>
      <x v="756"/>
      <x v="3"/>
      <x v="2"/>
    </i>
    <i r="1">
      <x v="224"/>
      <x v="380"/>
      <x v="18"/>
      <x v="3"/>
      <x v="29"/>
    </i>
    <i r="2">
      <x v="762"/>
      <x v="249"/>
      <x v="2"/>
    </i>
    <i r="2">
      <x v="767"/>
      <x v="250"/>
      <x v="2"/>
    </i>
    <i r="1">
      <x v="225"/>
      <x v="775"/>
      <x v="256"/>
      <x v="2"/>
    </i>
    <i r="2">
      <x v="779"/>
      <x v="47"/>
      <x v="54"/>
      <x v="7"/>
    </i>
    <i r="2">
      <x v="780"/>
      <x v="204"/>
      <x v="7"/>
      <x v="48"/>
    </i>
    <i r="1">
      <x v="226"/>
      <x v="781"/>
      <x v="3"/>
      <x v="2"/>
    </i>
    <i t="default">
      <x v="23"/>
    </i>
    <i>
      <x v="24"/>
      <x v="182"/>
      <x v="709"/>
      <x v="3"/>
      <x v="2"/>
    </i>
    <i r="1">
      <x v="189"/>
      <x v="716"/>
      <x v="3"/>
      <x v="2"/>
    </i>
    <i r="1">
      <x v="212"/>
      <x v="746"/>
      <x v="3"/>
      <x v="2"/>
    </i>
    <i r="1">
      <x v="213"/>
      <x v="747"/>
      <x v="3"/>
      <x v="2"/>
    </i>
    <i r="1">
      <x v="215"/>
      <x v="750"/>
      <x v="3"/>
      <x v="2"/>
    </i>
    <i r="1">
      <x v="216"/>
      <x v="751"/>
      <x v="3"/>
      <x v="2"/>
    </i>
    <i r="1">
      <x v="219"/>
      <x v="754"/>
      <x v="3"/>
      <x v="2"/>
    </i>
    <i r="1">
      <x v="220"/>
      <x v="755"/>
      <x v="3"/>
      <x v="2"/>
    </i>
    <i r="1">
      <x v="226"/>
      <x v="786"/>
      <x v="258"/>
      <x v="2"/>
    </i>
    <i r="1">
      <x v="229"/>
      <x v="789"/>
      <x v="3"/>
      <x v="2"/>
    </i>
    <i t="default">
      <x v="24"/>
    </i>
    <i>
      <x v="25"/>
      <x v="182"/>
      <x v="709"/>
      <x v="3"/>
      <x v="2"/>
    </i>
    <i r="1">
      <x v="189"/>
      <x v="716"/>
      <x v="3"/>
      <x v="2"/>
    </i>
    <i r="1">
      <x v="193"/>
      <x v="721"/>
      <x v="3"/>
      <x v="2"/>
    </i>
    <i t="default">
      <x v="25"/>
    </i>
    <i>
      <x v="26"/>
      <x v="197"/>
      <x v="731"/>
      <x v="3"/>
      <x v="2"/>
    </i>
    <i r="1">
      <x v="223"/>
      <x v="7"/>
      <x v="3"/>
      <x v="2"/>
    </i>
    <i r="1">
      <x v="226"/>
      <x v="781"/>
      <x v="3"/>
      <x v="2"/>
    </i>
    <i r="2">
      <x v="784"/>
      <x v="3"/>
      <x v="2"/>
    </i>
    <i r="2">
      <x v="785"/>
      <x v="257"/>
      <x v="2"/>
    </i>
    <i r="2">
      <x v="786"/>
      <x v="258"/>
      <x v="2"/>
    </i>
    <i r="1">
      <x v="228"/>
      <x v="7"/>
      <x v="3"/>
      <x v="2"/>
    </i>
    <i r="1">
      <x v="229"/>
      <x v="788"/>
      <x v="259"/>
      <x v="2"/>
    </i>
    <i t="default">
      <x v="26"/>
    </i>
    <i>
      <x v="27"/>
      <x v="218"/>
      <x v="753"/>
      <x v="3"/>
      <x v="2"/>
    </i>
    <i r="1">
      <x v="222"/>
      <x v="759"/>
      <x v="3"/>
      <x v="2"/>
    </i>
    <i r="1">
      <x v="225"/>
      <x v="778"/>
      <x v="3"/>
      <x v="2"/>
    </i>
    <i t="default">
      <x v="27"/>
    </i>
    <i t="grand">
      <x/>
    </i>
  </rowItems>
  <colItems count="1">
    <i/>
  </colItems>
  <dataFields count="1">
    <dataField name="На лечение детей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49" dataOnRows="1" applyNumberFormats="0" applyBorderFormats="0" applyFontFormats="0" applyPatternFormats="0" applyAlignmentFormats="0" applyWidthHeightFormats="1" dataCaption="Данные" updatedVersion="4" showItems="0" showMultipleLabel="0" showMemberPropertyTips="0" useAutoFormatting="1" itemPrintTitles="1" indent="0" compact="0" compactData="0" gridDropZones="1">
  <location ref="A3:D28" firstHeaderRow="2" firstDataRow="2" firstDataCol="3"/>
  <pivotFields count="6">
    <pivotField axis="axisRow" compact="0" outline="0" subtotalTop="0" showAll="0" includeNewItemsInFilter="1" defaultSubtotal="0">
      <items count="70">
        <item m="1" x="27"/>
        <item m="1" x="50"/>
        <item m="1" x="46"/>
        <item m="1" x="20"/>
        <item m="1" x="40"/>
        <item m="1" x="48"/>
        <item m="1" x="58"/>
        <item x="19"/>
        <item m="1" x="52"/>
        <item m="1" x="42"/>
        <item m="1" x="25"/>
        <item m="1" x="37"/>
        <item m="1" x="34"/>
        <item m="1" x="55"/>
        <item m="1" x="61"/>
        <item m="1" x="31"/>
        <item m="1" x="24"/>
        <item m="1" x="39"/>
        <item m="1" x="44"/>
        <item m="1" x="54"/>
        <item m="1" x="66"/>
        <item m="1" x="63"/>
        <item m="1" x="38"/>
        <item m="1" x="33"/>
        <item m="1" x="32"/>
        <item m="1" x="21"/>
        <item m="1" x="45"/>
        <item m="1" x="41"/>
        <item m="1" x="68"/>
        <item m="1" x="28"/>
        <item m="1" x="36"/>
        <item m="1" x="26"/>
        <item m="1" x="64"/>
        <item m="1" x="47"/>
        <item m="1" x="22"/>
        <item m="1" x="35"/>
        <item m="1" x="59"/>
        <item m="1" x="43"/>
        <item m="1" x="67"/>
        <item m="1" x="53"/>
        <item m="1" x="30"/>
        <item m="1" x="49"/>
        <item m="1" x="51"/>
        <item m="1" x="62"/>
        <item m="1" x="56"/>
        <item m="1" x="57"/>
        <item m="1" x="69"/>
        <item m="1" x="65"/>
        <item m="1" x="29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60"/>
        <item x="13"/>
        <item x="14"/>
        <item x="15"/>
        <item x="16"/>
        <item x="17"/>
        <item x="18"/>
      </items>
    </pivotField>
    <pivotField axis="axisRow" compact="0" outline="0" subtotalTop="0" showAll="0" includeNewItemsInFilter="1" defaultSubtotal="0">
      <items count="71">
        <item m="1" x="25"/>
        <item m="1" x="57"/>
        <item m="1" x="58"/>
        <item m="1" x="26"/>
        <item x="19"/>
        <item m="1" x="34"/>
        <item m="1" x="52"/>
        <item m="1" x="20"/>
        <item m="1" x="44"/>
        <item m="1" x="61"/>
        <item m="1" x="59"/>
        <item m="1" x="68"/>
        <item m="1" x="66"/>
        <item m="1" x="37"/>
        <item m="1" x="33"/>
        <item m="1" x="27"/>
        <item m="1" x="55"/>
        <item m="1" x="40"/>
        <item m="1" x="38"/>
        <item m="1" x="39"/>
        <item x="0"/>
        <item m="1" x="36"/>
        <item m="1" x="31"/>
        <item m="1" x="42"/>
        <item m="1" x="24"/>
        <item m="1" x="64"/>
        <item m="1" x="32"/>
        <item m="1" x="29"/>
        <item m="1" x="23"/>
        <item m="1" x="48"/>
        <item m="1" x="41"/>
        <item m="1" x="46"/>
        <item m="1" x="35"/>
        <item m="1" x="69"/>
        <item m="1" x="67"/>
        <item m="1" x="43"/>
        <item m="1" x="30"/>
        <item m="1" x="56"/>
        <item m="1" x="28"/>
        <item m="1" x="21"/>
        <item m="1" x="49"/>
        <item m="1" x="65"/>
        <item m="1" x="53"/>
        <item m="1" x="47"/>
        <item m="1" x="70"/>
        <item m="1" x="51"/>
        <item m="1" x="54"/>
        <item m="1" x="60"/>
        <item m="1" x="50"/>
        <item m="1" x="45"/>
        <item m="1" x="63"/>
        <item m="1" x="62"/>
        <item m="1" x="22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</pivotFields>
  <rowFields count="3">
    <field x="5"/>
    <field x="0"/>
    <field x="1"/>
  </rowFields>
  <rowItems count="24">
    <i>
      <x/>
      <x v="7"/>
      <x v="4"/>
    </i>
    <i r="1">
      <x v="50"/>
      <x v="20"/>
    </i>
    <i r="1">
      <x v="51"/>
      <x v="53"/>
    </i>
    <i r="1">
      <x v="52"/>
      <x v="54"/>
    </i>
    <i r="1">
      <x v="53"/>
      <x v="55"/>
    </i>
    <i r="1">
      <x v="54"/>
      <x v="56"/>
    </i>
    <i r="1">
      <x v="55"/>
      <x v="57"/>
    </i>
    <i r="1">
      <x v="56"/>
      <x v="58"/>
    </i>
    <i r="1">
      <x v="57"/>
      <x v="59"/>
    </i>
    <i r="1">
      <x v="58"/>
      <x v="60"/>
    </i>
    <i r="1">
      <x v="59"/>
      <x v="61"/>
    </i>
    <i r="1">
      <x v="60"/>
      <x v="62"/>
    </i>
    <i r="1">
      <x v="61"/>
      <x v="63"/>
    </i>
    <i r="1">
      <x v="62"/>
      <x v="64"/>
    </i>
    <i r="1">
      <x v="64"/>
      <x v="65"/>
    </i>
    <i r="1">
      <x v="65"/>
      <x v="66"/>
    </i>
    <i r="1">
      <x v="66"/>
      <x v="67"/>
    </i>
    <i r="1">
      <x v="67"/>
      <x v="68"/>
    </i>
    <i r="1">
      <x v="68"/>
      <x v="69"/>
    </i>
    <i r="1">
      <x v="69"/>
      <x v="70"/>
    </i>
    <i t="default">
      <x/>
    </i>
    <i>
      <x v="1"/>
      <x v="7"/>
      <x v="4"/>
    </i>
    <i t="default">
      <x v="1"/>
    </i>
    <i t="grand">
      <x/>
    </i>
  </rowItems>
  <colItems count="1">
    <i/>
  </colItems>
  <dataFields count="1">
    <dataField name="На уставную деятельность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55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B3:C6" firstHeaderRow="1" firstDataRow="1" firstDataCol="1"/>
  <pivotFields count="7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 defaultSubtotal="0">
      <items count="2">
        <item x="0"/>
        <item x="1"/>
      </items>
    </pivotField>
    <pivotField axis="axisRow" showAll="0">
      <items count="3">
        <item sd="0" x="0"/>
        <item sd="0" x="1"/>
        <item t="default"/>
      </items>
    </pivotField>
  </pivotFields>
  <rowFields count="4">
    <field x="6"/>
    <field x="0"/>
    <field x="5"/>
    <field x="1"/>
  </rowFields>
  <rowItems count="3">
    <i>
      <x/>
    </i>
    <i>
      <x v="1"/>
    </i>
    <i t="grand">
      <x/>
    </i>
  </rowItems>
  <colItems count="1">
    <i/>
  </colItems>
  <dataFields count="1">
    <dataField name="Сумма по полю Сумма" fld="4" baseField="6" baseItem="1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dmitry@pshychenko.com" TargetMode="External"/><Relationship Id="rId18" Type="http://schemas.openxmlformats.org/officeDocument/2006/relationships/hyperlink" Target="mailto:larisakaliningrad64@mail.ru" TargetMode="External"/><Relationship Id="rId26" Type="http://schemas.openxmlformats.org/officeDocument/2006/relationships/hyperlink" Target="mailto:krechkevich@yandex.ru" TargetMode="External"/><Relationship Id="rId39" Type="http://schemas.openxmlformats.org/officeDocument/2006/relationships/hyperlink" Target="mailto:ziinek@gmail.com" TargetMode="External"/><Relationship Id="rId21" Type="http://schemas.openxmlformats.org/officeDocument/2006/relationships/hyperlink" Target="mailto:dmitry@pshychenko.com" TargetMode="External"/><Relationship Id="rId34" Type="http://schemas.openxmlformats.org/officeDocument/2006/relationships/hyperlink" Target="mailto:zalgena@gmail.com" TargetMode="External"/><Relationship Id="rId42" Type="http://schemas.openxmlformats.org/officeDocument/2006/relationships/hyperlink" Target="mailto:tasha00789@mail.ru" TargetMode="External"/><Relationship Id="rId47" Type="http://schemas.openxmlformats.org/officeDocument/2006/relationships/hyperlink" Target="mailto:annacber@mail.ru" TargetMode="External"/><Relationship Id="rId50" Type="http://schemas.openxmlformats.org/officeDocument/2006/relationships/hyperlink" Target="mailto:mango006.81@mail.ru" TargetMode="External"/><Relationship Id="rId55" Type="http://schemas.openxmlformats.org/officeDocument/2006/relationships/hyperlink" Target="mailto:m_m_64@mail.ru" TargetMode="External"/><Relationship Id="rId7" Type="http://schemas.openxmlformats.org/officeDocument/2006/relationships/hyperlink" Target="mailto:brom002@yandex.ru" TargetMode="External"/><Relationship Id="rId12" Type="http://schemas.openxmlformats.org/officeDocument/2006/relationships/hyperlink" Target="mailto:Kater***13@yandex.ru" TargetMode="External"/><Relationship Id="rId17" Type="http://schemas.openxmlformats.org/officeDocument/2006/relationships/hyperlink" Target="mailto:larisakaliningrad64@mail.ru" TargetMode="External"/><Relationship Id="rId25" Type="http://schemas.openxmlformats.org/officeDocument/2006/relationships/hyperlink" Target="mailto:taniamezh@gmail.com" TargetMode="External"/><Relationship Id="rId33" Type="http://schemas.openxmlformats.org/officeDocument/2006/relationships/hyperlink" Target="mailto:zalgena@gmail.com" TargetMode="External"/><Relationship Id="rId38" Type="http://schemas.openxmlformats.org/officeDocument/2006/relationships/hyperlink" Target="mailto:a.zhurnya@consult-info.ru" TargetMode="External"/><Relationship Id="rId46" Type="http://schemas.openxmlformats.org/officeDocument/2006/relationships/hyperlink" Target="mailto:maxgarm78@mail.ru" TargetMode="External"/><Relationship Id="rId59" Type="http://schemas.openxmlformats.org/officeDocument/2006/relationships/comments" Target="../comments2.xml"/><Relationship Id="rId2" Type="http://schemas.openxmlformats.org/officeDocument/2006/relationships/hyperlink" Target="mailto:niki_xx1@mail.ru" TargetMode="External"/><Relationship Id="rId16" Type="http://schemas.openxmlformats.org/officeDocument/2006/relationships/hyperlink" Target="mailto:dmitry@pshychenko.com" TargetMode="External"/><Relationship Id="rId20" Type="http://schemas.openxmlformats.org/officeDocument/2006/relationships/hyperlink" Target="mailto:dmitry@pshychenko.com" TargetMode="External"/><Relationship Id="rId29" Type="http://schemas.openxmlformats.org/officeDocument/2006/relationships/hyperlink" Target="mailto:Xolod1973@mail.ru" TargetMode="External"/><Relationship Id="rId41" Type="http://schemas.openxmlformats.org/officeDocument/2006/relationships/hyperlink" Target="mailto:juliakudakova@gmail.com" TargetMode="External"/><Relationship Id="rId54" Type="http://schemas.openxmlformats.org/officeDocument/2006/relationships/hyperlink" Target="mailto:m_m_64@mail.ru" TargetMode="External"/><Relationship Id="rId1" Type="http://schemas.openxmlformats.org/officeDocument/2006/relationships/hyperlink" Target="mailto:liverpudlian87@rambler.ru" TargetMode="External"/><Relationship Id="rId6" Type="http://schemas.openxmlformats.org/officeDocument/2006/relationships/hyperlink" Target="mailto:Advokat39@mail.ru" TargetMode="External"/><Relationship Id="rId11" Type="http://schemas.openxmlformats.org/officeDocument/2006/relationships/hyperlink" Target="mailto:artyomwriteme@mail.ru" TargetMode="External"/><Relationship Id="rId24" Type="http://schemas.openxmlformats.org/officeDocument/2006/relationships/hyperlink" Target="mailto:krateg@yandex.ru" TargetMode="External"/><Relationship Id="rId32" Type="http://schemas.openxmlformats.org/officeDocument/2006/relationships/hyperlink" Target="mailto:zakirjanoff@mail.ru" TargetMode="External"/><Relationship Id="rId37" Type="http://schemas.openxmlformats.org/officeDocument/2006/relationships/hyperlink" Target="mailto:guluginat@mail.ru" TargetMode="External"/><Relationship Id="rId40" Type="http://schemas.openxmlformats.org/officeDocument/2006/relationships/hyperlink" Target="mailto:ziinek@gmail.com" TargetMode="External"/><Relationship Id="rId45" Type="http://schemas.openxmlformats.org/officeDocument/2006/relationships/hyperlink" Target="mailto:valeriy641@mail.ru" TargetMode="External"/><Relationship Id="rId53" Type="http://schemas.openxmlformats.org/officeDocument/2006/relationships/hyperlink" Target="mailto:cherine@mail.ru" TargetMode="External"/><Relationship Id="rId58" Type="http://schemas.openxmlformats.org/officeDocument/2006/relationships/vmlDrawing" Target="../drawings/vmlDrawing2.vml"/><Relationship Id="rId5" Type="http://schemas.openxmlformats.org/officeDocument/2006/relationships/hyperlink" Target="mailto:alexey.grigyan@gmail.com" TargetMode="External"/><Relationship Id="rId15" Type="http://schemas.openxmlformats.org/officeDocument/2006/relationships/hyperlink" Target="mailto:dmitry@pshychenko.com" TargetMode="External"/><Relationship Id="rId23" Type="http://schemas.openxmlformats.org/officeDocument/2006/relationships/hyperlink" Target="mailto:oliyah@inbox.ru" TargetMode="External"/><Relationship Id="rId28" Type="http://schemas.openxmlformats.org/officeDocument/2006/relationships/hyperlink" Target="mailto:krechkevich@yandex.ru" TargetMode="External"/><Relationship Id="rId36" Type="http://schemas.openxmlformats.org/officeDocument/2006/relationships/hyperlink" Target="mailto:bombarella@yandex.ru" TargetMode="External"/><Relationship Id="rId49" Type="http://schemas.openxmlformats.org/officeDocument/2006/relationships/hyperlink" Target="mailto:nadezdaloginova86@mail.ru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artyomwriteme@mail.ru" TargetMode="External"/><Relationship Id="rId19" Type="http://schemas.openxmlformats.org/officeDocument/2006/relationships/hyperlink" Target="mailto:dmitry@pshychenko.com" TargetMode="External"/><Relationship Id="rId31" Type="http://schemas.openxmlformats.org/officeDocument/2006/relationships/hyperlink" Target="mailto:in1958@mail.ru" TargetMode="External"/><Relationship Id="rId44" Type="http://schemas.openxmlformats.org/officeDocument/2006/relationships/hyperlink" Target="mailto:kseniya.golovina2010@mail.ru" TargetMode="External"/><Relationship Id="rId52" Type="http://schemas.openxmlformats.org/officeDocument/2006/relationships/hyperlink" Target="mailto:meklkaia1987@Gmail.com" TargetMode="External"/><Relationship Id="rId4" Type="http://schemas.openxmlformats.org/officeDocument/2006/relationships/hyperlink" Target="mailto:fixea@mail.ru" TargetMode="External"/><Relationship Id="rId9" Type="http://schemas.openxmlformats.org/officeDocument/2006/relationships/hyperlink" Target="mailto:nash-gorod@bk.ru" TargetMode="External"/><Relationship Id="rId14" Type="http://schemas.openxmlformats.org/officeDocument/2006/relationships/hyperlink" Target="mailto:dmitry@pshychenko.com" TargetMode="External"/><Relationship Id="rId22" Type="http://schemas.openxmlformats.org/officeDocument/2006/relationships/hyperlink" Target="mailto:osetroff_74@mail.ru" TargetMode="External"/><Relationship Id="rId27" Type="http://schemas.openxmlformats.org/officeDocument/2006/relationships/hyperlink" Target="mailto:krechkevich@yandex.ru" TargetMode="External"/><Relationship Id="rId30" Type="http://schemas.openxmlformats.org/officeDocument/2006/relationships/hyperlink" Target="mailto:Sulitsa2@yandex.ru" TargetMode="External"/><Relationship Id="rId35" Type="http://schemas.openxmlformats.org/officeDocument/2006/relationships/hyperlink" Target="mailto:elenagp@inbox.ru" TargetMode="External"/><Relationship Id="rId43" Type="http://schemas.openxmlformats.org/officeDocument/2006/relationships/hyperlink" Target="mailto:edelevae@gmail.com" TargetMode="External"/><Relationship Id="rId48" Type="http://schemas.openxmlformats.org/officeDocument/2006/relationships/hyperlink" Target="mailto:liaxim_0183@mail.ru" TargetMode="External"/><Relationship Id="rId56" Type="http://schemas.openxmlformats.org/officeDocument/2006/relationships/hyperlink" Target="mailto:s.culackow@gmail.com" TargetMode="External"/><Relationship Id="rId8" Type="http://schemas.openxmlformats.org/officeDocument/2006/relationships/hyperlink" Target="mailto:Advokat39@mail.ru" TargetMode="External"/><Relationship Id="rId51" Type="http://schemas.openxmlformats.org/officeDocument/2006/relationships/hyperlink" Target="mailto:atorkunyak@gmail.com" TargetMode="External"/><Relationship Id="rId3" Type="http://schemas.openxmlformats.org/officeDocument/2006/relationships/hyperlink" Target="mailto:a12381@ya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41"/>
  <sheetViews>
    <sheetView tabSelected="1" workbookViewId="0">
      <selection activeCell="F34" sqref="F34"/>
    </sheetView>
  </sheetViews>
  <sheetFormatPr defaultRowHeight="12.5" x14ac:dyDescent="0.25"/>
  <cols>
    <col min="1" max="1" width="25.54296875" customWidth="1"/>
    <col min="2" max="2" width="14.81640625" customWidth="1"/>
    <col min="3" max="3" width="51.54296875" customWidth="1"/>
    <col min="4" max="4" width="15.453125" customWidth="1"/>
    <col min="5" max="5" width="17" customWidth="1"/>
    <col min="6" max="6" width="17.1796875" customWidth="1"/>
    <col min="7" max="7" width="11.81640625" customWidth="1"/>
    <col min="8" max="8" width="12.7265625" customWidth="1"/>
    <col min="9" max="9" width="10.54296875" customWidth="1"/>
  </cols>
  <sheetData>
    <row r="1" spans="3:6" x14ac:dyDescent="0.25">
      <c r="D1" s="1" t="s">
        <v>0</v>
      </c>
      <c r="E1" s="1" t="s">
        <v>1</v>
      </c>
      <c r="F1" s="96" t="s">
        <v>61</v>
      </c>
    </row>
    <row r="2" spans="3:6" x14ac:dyDescent="0.25">
      <c r="C2" s="106" t="s">
        <v>291</v>
      </c>
      <c r="D2" s="1"/>
      <c r="E2" s="1"/>
      <c r="F2" s="97">
        <f>6711264.56</f>
        <v>6711264.5599999996</v>
      </c>
    </row>
    <row r="3" spans="3:6" x14ac:dyDescent="0.25">
      <c r="C3" s="106"/>
      <c r="D3" s="1"/>
      <c r="E3" s="1"/>
      <c r="F3" s="97"/>
    </row>
    <row r="4" spans="3:6" ht="13" x14ac:dyDescent="0.3">
      <c r="C4" t="s">
        <v>28</v>
      </c>
      <c r="D4" s="85">
        <v>128000</v>
      </c>
      <c r="E4" s="85">
        <f>GETPIVOTDATA("Сумма",$A$38,"Назначение платежа","Полина Трубицына 2 сбор")</f>
        <v>128000</v>
      </c>
      <c r="F4" s="85">
        <f>D4-E4</f>
        <v>0</v>
      </c>
    </row>
    <row r="5" spans="3:6" ht="13" x14ac:dyDescent="0.3">
      <c r="C5" t="s">
        <v>29</v>
      </c>
      <c r="D5" s="85">
        <v>84000</v>
      </c>
      <c r="E5" s="85">
        <f>GETPIVOTDATA("Сумма",$A$38,"Назначение платежа","Маша Узлова")</f>
        <v>84000</v>
      </c>
      <c r="F5" s="85">
        <f>D5-E5</f>
        <v>0</v>
      </c>
    </row>
    <row r="6" spans="3:6" ht="13" x14ac:dyDescent="0.3">
      <c r="C6" t="s">
        <v>30</v>
      </c>
      <c r="D6" s="79">
        <v>37665</v>
      </c>
      <c r="E6" s="79">
        <f>GETPIVOTDATA("Сумма",$A$38,"Назначение платежа","Миша Михайлов")-12335</f>
        <v>37665</v>
      </c>
      <c r="F6" s="85">
        <f>D6-E6</f>
        <v>0</v>
      </c>
    </row>
    <row r="7" spans="3:6" ht="13" x14ac:dyDescent="0.3">
      <c r="C7" t="s">
        <v>31</v>
      </c>
      <c r="D7" s="79">
        <v>65901</v>
      </c>
      <c r="E7" s="79">
        <f>GETPIVOTDATA("Сумма",$A$38,"Назначение платежа","Василиса Запольская")-37717.06-21381.94</f>
        <v>65901</v>
      </c>
      <c r="F7" s="85">
        <f>D7-E7</f>
        <v>0</v>
      </c>
    </row>
    <row r="8" spans="3:6" ht="13" x14ac:dyDescent="0.3">
      <c r="C8" t="s">
        <v>32</v>
      </c>
      <c r="D8" s="79">
        <v>84520</v>
      </c>
      <c r="E8" s="79">
        <f>GETPIVOTDATA("Сумма",$A$38,"Назначение платежа","Ксения Шутова")-5480</f>
        <v>84520</v>
      </c>
      <c r="F8" s="85">
        <f>D8-E8</f>
        <v>0</v>
      </c>
    </row>
    <row r="9" spans="3:6" ht="13" x14ac:dyDescent="0.3">
      <c r="C9" t="s">
        <v>159</v>
      </c>
      <c r="D9" s="79">
        <v>152660</v>
      </c>
      <c r="E9" s="79">
        <f>GETPIVOTDATA("Сумма",$A$38,"Назначение платежа","Люба Чулкова")</f>
        <v>152660</v>
      </c>
      <c r="F9" s="86">
        <f>E9-D9</f>
        <v>0</v>
      </c>
    </row>
    <row r="10" spans="3:6" ht="13" x14ac:dyDescent="0.3">
      <c r="C10" t="s">
        <v>162</v>
      </c>
      <c r="D10" s="79">
        <v>16000</v>
      </c>
      <c r="E10" s="79">
        <f>GETPIVOTDATA("Сумма",$A$38,"Назначение платежа","Владислав Хохленко 3 сбор")</f>
        <v>16000</v>
      </c>
      <c r="F10" s="86">
        <f>E10-D10</f>
        <v>0</v>
      </c>
    </row>
    <row r="11" spans="3:6" ht="13" x14ac:dyDescent="0.3">
      <c r="C11" t="s">
        <v>163</v>
      </c>
      <c r="D11" s="79">
        <v>93000</v>
      </c>
      <c r="E11" s="79">
        <f>GETPIVOTDATA("Сумма",$A$38,"Назначение платежа","Николь Леонтьева 2 сбор")</f>
        <v>93000</v>
      </c>
      <c r="F11" s="86">
        <f t="shared" ref="F11:F16" si="0">D11-E11</f>
        <v>0</v>
      </c>
    </row>
    <row r="12" spans="3:6" ht="13" x14ac:dyDescent="0.3">
      <c r="C12" t="s">
        <v>179</v>
      </c>
      <c r="D12" s="79">
        <v>72810</v>
      </c>
      <c r="E12" s="79">
        <f>GETPIVOTDATA("Сумма",$A$38,"Назначение платежа","Вера Гулецкая")-157190</f>
        <v>72810</v>
      </c>
      <c r="F12" s="86">
        <f>D12-E12</f>
        <v>0</v>
      </c>
    </row>
    <row r="13" spans="3:6" ht="13" x14ac:dyDescent="0.3">
      <c r="C13" t="s">
        <v>180</v>
      </c>
      <c r="D13" s="79">
        <v>17290</v>
      </c>
      <c r="E13" s="79">
        <f>GETPIVOTDATA("Сумма",$A$38,"Назначение платежа","Арман Бабаян")-10238.06-8900-8571.94</f>
        <v>17290</v>
      </c>
      <c r="F13" s="86">
        <f t="shared" si="0"/>
        <v>0</v>
      </c>
    </row>
    <row r="14" spans="3:6" ht="13" x14ac:dyDescent="0.3">
      <c r="C14" t="s">
        <v>221</v>
      </c>
      <c r="D14" s="79">
        <v>54950</v>
      </c>
      <c r="E14" s="79">
        <f>GETPIVOTDATA("Сумма",$A$38,"Назначение платежа","Максим Мелкозеров")</f>
        <v>54950.000000000007</v>
      </c>
      <c r="F14" s="86">
        <f t="shared" si="0"/>
        <v>0</v>
      </c>
    </row>
    <row r="15" spans="3:6" ht="13" x14ac:dyDescent="0.3">
      <c r="C15" t="s">
        <v>240</v>
      </c>
      <c r="D15" s="79">
        <v>1400000</v>
      </c>
      <c r="E15" s="79">
        <f>GETPIVOTDATA("Сумма",$A$38,"Назначение платежа","Проект ""Цветы жизни 2016""")</f>
        <v>1364852.9000000001</v>
      </c>
      <c r="F15" s="86">
        <f t="shared" si="0"/>
        <v>35147.09999999986</v>
      </c>
    </row>
    <row r="16" spans="3:6" ht="13" x14ac:dyDescent="0.3">
      <c r="C16" t="s">
        <v>270</v>
      </c>
      <c r="D16" s="79">
        <v>45000</v>
      </c>
      <c r="E16" s="79">
        <f>GETPIVOTDATA("Сумма",$A$38,"Назначение платежа","Даша Ленькова")-2000</f>
        <v>45000</v>
      </c>
      <c r="F16" s="86">
        <f t="shared" si="0"/>
        <v>0</v>
      </c>
    </row>
    <row r="17" spans="3:6" ht="13" x14ac:dyDescent="0.3">
      <c r="C17" t="s">
        <v>271</v>
      </c>
      <c r="D17" s="79">
        <v>240000</v>
      </c>
      <c r="E17" s="79">
        <f>GETPIVOTDATA("Сумма",$A$38,"Назначение платежа","Катя Грошева")</f>
        <v>240000.00000000006</v>
      </c>
      <c r="F17" s="86">
        <f>D17-E17</f>
        <v>0</v>
      </c>
    </row>
    <row r="18" spans="3:6" ht="13" x14ac:dyDescent="0.3">
      <c r="C18" t="s">
        <v>272</v>
      </c>
      <c r="D18" s="79">
        <v>8800</v>
      </c>
      <c r="E18" s="79">
        <f>GETPIVOTDATA("Сумма",$A$38,"Назначение платежа","Анфиса Цапайте")+4950</f>
        <v>8800</v>
      </c>
      <c r="F18" s="86">
        <v>0</v>
      </c>
    </row>
    <row r="19" spans="3:6" ht="13" x14ac:dyDescent="0.3">
      <c r="C19" t="s">
        <v>323</v>
      </c>
      <c r="D19" s="79">
        <v>8545.2000000000007</v>
      </c>
      <c r="E19" s="79">
        <f>GETPIVOTDATA("Сумма",$A$38,"Назначение платежа","Даша Жданова")</f>
        <v>8545.2000000000007</v>
      </c>
      <c r="F19" s="86">
        <f t="shared" ref="F19:F30" si="1">D19-E19</f>
        <v>0</v>
      </c>
    </row>
    <row r="20" spans="3:6" ht="13" x14ac:dyDescent="0.3">
      <c r="C20" t="s">
        <v>322</v>
      </c>
      <c r="D20" s="79">
        <v>266650</v>
      </c>
      <c r="E20" s="79">
        <f>GETPIVOTDATA("Сумма",$A$38,"Назначение платежа","Стефан Ренер")+12190</f>
        <v>266650</v>
      </c>
      <c r="F20" s="86">
        <f>D20-E20</f>
        <v>0</v>
      </c>
    </row>
    <row r="21" spans="3:6" ht="13" x14ac:dyDescent="0.3">
      <c r="C21" t="s">
        <v>370</v>
      </c>
      <c r="D21" s="79">
        <v>90218</v>
      </c>
      <c r="E21" s="79">
        <f>GETPIVOTDATA("Сумма",$A$38,"Назначение платежа","Вадим и Максим Мелкозеров")+32971-782</f>
        <v>90218</v>
      </c>
      <c r="F21" s="86">
        <f>D21-E21</f>
        <v>0</v>
      </c>
    </row>
    <row r="22" spans="3:6" ht="13" x14ac:dyDescent="0.3">
      <c r="C22" t="s">
        <v>371</v>
      </c>
      <c r="D22" s="79">
        <v>87210</v>
      </c>
      <c r="E22" s="79">
        <f>GETPIVOTDATA("Сумма",$A$38,"Назначение платежа","Андрей Гончарик")+76085+5480+145</f>
        <v>87210</v>
      </c>
      <c r="F22" s="86">
        <f>D22-E22</f>
        <v>0</v>
      </c>
    </row>
    <row r="23" spans="3:6" ht="13" x14ac:dyDescent="0.3">
      <c r="C23" t="s">
        <v>860</v>
      </c>
      <c r="D23" s="79">
        <v>44184</v>
      </c>
      <c r="E23" s="79">
        <f>GETPIVOTDATA("Сумма",$A$38,"Назначение платежа","Дмитрий Шевчук")+43184</f>
        <v>44184</v>
      </c>
      <c r="F23" s="86">
        <v>0</v>
      </c>
    </row>
    <row r="24" spans="3:6" ht="13" x14ac:dyDescent="0.3">
      <c r="C24" t="s">
        <v>862</v>
      </c>
      <c r="D24" s="79">
        <v>118000</v>
      </c>
      <c r="E24" s="79">
        <f>GETPIVOTDATA("Сумма",$A$38,"Назначение платежа","Тимофей Садков")+0.07</f>
        <v>118000</v>
      </c>
      <c r="F24" s="86">
        <f t="shared" si="1"/>
        <v>0</v>
      </c>
    </row>
    <row r="25" spans="3:6" ht="13" x14ac:dyDescent="0.3">
      <c r="C25" t="s">
        <v>863</v>
      </c>
      <c r="D25" s="79">
        <v>69850</v>
      </c>
      <c r="E25" s="79">
        <f>GETPIVOTDATA("Сумма",$A$38,"Назначение платежа","Ксения Комарова")+37717.06</f>
        <v>69850</v>
      </c>
      <c r="F25" s="86">
        <f t="shared" si="1"/>
        <v>0</v>
      </c>
    </row>
    <row r="26" spans="3:6" ht="13" x14ac:dyDescent="0.3">
      <c r="C26" t="s">
        <v>864</v>
      </c>
      <c r="D26" s="79">
        <v>5000000</v>
      </c>
      <c r="E26" s="79">
        <f>GETPIVOTDATA("Сумма",$A$38,"Назначение платежа","София Кондратьева")</f>
        <v>5000000.0000000009</v>
      </c>
      <c r="F26" s="86">
        <f t="shared" si="1"/>
        <v>0</v>
      </c>
    </row>
    <row r="27" spans="3:6" ht="13" x14ac:dyDescent="0.3">
      <c r="C27" t="s">
        <v>1111</v>
      </c>
      <c r="D27" s="79">
        <v>32850</v>
      </c>
      <c r="E27" s="79">
        <f>GETPIVOTDATA("Сумма",$A$38,"Назначение платежа","Богдан Сохибов")+21381.94+10238.06</f>
        <v>32850</v>
      </c>
      <c r="F27" s="86">
        <f>D27-E27</f>
        <v>0</v>
      </c>
    </row>
    <row r="28" spans="3:6" ht="13" x14ac:dyDescent="0.3">
      <c r="C28" t="s">
        <v>1110</v>
      </c>
      <c r="D28" s="79">
        <v>10200</v>
      </c>
      <c r="E28" s="79">
        <f>GETPIVOTDATA("Сумма",$A$38,"Назначение платежа","Аким Бех")+8900</f>
        <v>10200</v>
      </c>
      <c r="F28" s="86">
        <f>D28-E28</f>
        <v>0</v>
      </c>
    </row>
    <row r="29" spans="3:6" ht="13" x14ac:dyDescent="0.3">
      <c r="C29" t="s">
        <v>1150</v>
      </c>
      <c r="D29" s="79">
        <v>83000</v>
      </c>
      <c r="E29" s="79">
        <f>GETPIVOTDATA("Сумма",$A$38,"Назначение платежа","Анастасия Миллер")-0.07</f>
        <v>83000</v>
      </c>
      <c r="F29" s="86">
        <f>D29-E29</f>
        <v>0</v>
      </c>
    </row>
    <row r="30" spans="3:6" ht="13" x14ac:dyDescent="0.3">
      <c r="C30" t="s">
        <v>292</v>
      </c>
      <c r="D30" s="79">
        <v>10000000</v>
      </c>
      <c r="E30" s="79">
        <f>GETPIVOTDATA("Сумма",$A$38,"Назначение платежа","Резерв экстренной помощи")+8571.94+2000+782</f>
        <v>3350656.66</v>
      </c>
      <c r="F30" s="86">
        <f t="shared" si="1"/>
        <v>6649343.3399999999</v>
      </c>
    </row>
    <row r="32" spans="3:6" x14ac:dyDescent="0.25">
      <c r="D32" s="79"/>
      <c r="E32" s="79"/>
      <c r="F32" s="86"/>
    </row>
    <row r="33" spans="1:9" x14ac:dyDescent="0.25">
      <c r="C33" t="s">
        <v>1219</v>
      </c>
      <c r="D33" s="156"/>
      <c r="E33" s="156"/>
      <c r="F33" s="97">
        <f>F2+E30-81430.03</f>
        <v>9980491.1899999995</v>
      </c>
    </row>
    <row r="34" spans="1:9" x14ac:dyDescent="0.25">
      <c r="F34" s="94"/>
    </row>
    <row r="35" spans="1:9" ht="27" customHeight="1" x14ac:dyDescent="0.25">
      <c r="C35" s="154" t="s">
        <v>293</v>
      </c>
      <c r="D35" s="154"/>
      <c r="E35" s="154"/>
      <c r="F35" s="154"/>
    </row>
    <row r="38" spans="1:9" x14ac:dyDescent="0.25">
      <c r="A38" s="132" t="s">
        <v>2</v>
      </c>
      <c r="B38" s="133"/>
      <c r="C38" s="133"/>
      <c r="D38" s="133"/>
      <c r="E38" s="133"/>
      <c r="F38" s="133"/>
      <c r="G38" s="134"/>
    </row>
    <row r="39" spans="1:9" x14ac:dyDescent="0.25">
      <c r="A39" s="132" t="s">
        <v>3</v>
      </c>
      <c r="B39" s="132" t="s">
        <v>4</v>
      </c>
      <c r="C39" s="132" t="s">
        <v>5</v>
      </c>
      <c r="D39" s="132" t="s">
        <v>6</v>
      </c>
      <c r="E39" s="132" t="s">
        <v>7</v>
      </c>
      <c r="F39" s="132" t="s">
        <v>15</v>
      </c>
      <c r="G39" s="134" t="s">
        <v>10</v>
      </c>
    </row>
    <row r="40" spans="1:9" x14ac:dyDescent="0.25">
      <c r="A40" s="135" t="s">
        <v>8</v>
      </c>
      <c r="B40" s="138">
        <v>42475</v>
      </c>
      <c r="C40" s="135" t="s">
        <v>310</v>
      </c>
      <c r="D40" s="135" t="s">
        <v>8</v>
      </c>
      <c r="E40" s="135" t="s">
        <v>8</v>
      </c>
      <c r="F40" s="133"/>
      <c r="G40" s="136"/>
    </row>
    <row r="41" spans="1:9" x14ac:dyDescent="0.25">
      <c r="A41" s="137"/>
      <c r="B41" s="135" t="s">
        <v>8</v>
      </c>
      <c r="C41" s="135" t="s">
        <v>8</v>
      </c>
      <c r="D41" s="135" t="s">
        <v>8</v>
      </c>
      <c r="E41" s="135" t="s">
        <v>8</v>
      </c>
      <c r="F41" s="133"/>
      <c r="G41" s="136"/>
    </row>
    <row r="42" spans="1:9" ht="13.5" customHeight="1" x14ac:dyDescent="0.25">
      <c r="A42" s="135" t="s">
        <v>13</v>
      </c>
      <c r="B42" s="133"/>
      <c r="C42" s="133"/>
      <c r="D42" s="133"/>
      <c r="E42" s="133"/>
      <c r="F42" s="133"/>
      <c r="G42" s="136"/>
    </row>
    <row r="43" spans="1:9" x14ac:dyDescent="0.25">
      <c r="A43" s="135" t="s">
        <v>36</v>
      </c>
      <c r="B43" s="138">
        <v>42375</v>
      </c>
      <c r="C43" s="135" t="s">
        <v>33</v>
      </c>
      <c r="D43" s="135" t="s">
        <v>34</v>
      </c>
      <c r="E43" s="135" t="s">
        <v>35</v>
      </c>
      <c r="F43" s="135">
        <v>5000</v>
      </c>
      <c r="G43" s="136">
        <v>5000</v>
      </c>
    </row>
    <row r="44" spans="1:9" x14ac:dyDescent="0.25">
      <c r="A44" s="137"/>
      <c r="B44" s="138">
        <v>42381</v>
      </c>
      <c r="C44" s="135" t="s">
        <v>18</v>
      </c>
      <c r="D44" s="135" t="s">
        <v>8</v>
      </c>
      <c r="E44" s="135" t="s">
        <v>8</v>
      </c>
      <c r="F44" s="133"/>
      <c r="G44" s="136">
        <v>23175</v>
      </c>
    </row>
    <row r="45" spans="1:9" x14ac:dyDescent="0.25">
      <c r="A45" s="137"/>
      <c r="B45" s="138">
        <v>42382</v>
      </c>
      <c r="C45" s="135" t="s">
        <v>37</v>
      </c>
      <c r="D45" s="135" t="s">
        <v>38</v>
      </c>
      <c r="E45" s="135" t="s">
        <v>21</v>
      </c>
      <c r="F45" s="135">
        <v>19808.8</v>
      </c>
      <c r="G45" s="136">
        <v>19808.8</v>
      </c>
      <c r="I45" s="2"/>
    </row>
    <row r="46" spans="1:9" x14ac:dyDescent="0.25">
      <c r="A46" s="137"/>
      <c r="B46" s="137"/>
      <c r="C46" s="135" t="s">
        <v>157</v>
      </c>
      <c r="D46" s="135" t="s">
        <v>8</v>
      </c>
      <c r="E46" s="135" t="s">
        <v>8</v>
      </c>
      <c r="F46" s="133"/>
      <c r="G46" s="136">
        <v>80016.2</v>
      </c>
      <c r="I46" s="2"/>
    </row>
    <row r="47" spans="1:9" x14ac:dyDescent="0.25">
      <c r="A47" s="135" t="s">
        <v>992</v>
      </c>
      <c r="B47" s="133"/>
      <c r="C47" s="133"/>
      <c r="D47" s="133"/>
      <c r="E47" s="133"/>
      <c r="F47" s="133"/>
      <c r="G47" s="136">
        <v>128000</v>
      </c>
      <c r="I47" s="2"/>
    </row>
    <row r="48" spans="1:9" x14ac:dyDescent="0.25">
      <c r="A48" s="135" t="s">
        <v>44</v>
      </c>
      <c r="B48" s="138">
        <v>42383</v>
      </c>
      <c r="C48" s="135" t="s">
        <v>40</v>
      </c>
      <c r="D48" s="135" t="s">
        <v>41</v>
      </c>
      <c r="E48" s="135" t="s">
        <v>42</v>
      </c>
      <c r="F48" s="135">
        <v>120</v>
      </c>
      <c r="G48" s="136">
        <v>120</v>
      </c>
    </row>
    <row r="49" spans="1:7" x14ac:dyDescent="0.25">
      <c r="A49" s="137"/>
      <c r="B49" s="137"/>
      <c r="C49" s="135" t="s">
        <v>45</v>
      </c>
      <c r="D49" s="135" t="s">
        <v>46</v>
      </c>
      <c r="E49" s="135" t="s">
        <v>47</v>
      </c>
      <c r="F49" s="135">
        <v>200</v>
      </c>
      <c r="G49" s="136">
        <v>200</v>
      </c>
    </row>
    <row r="50" spans="1:7" x14ac:dyDescent="0.25">
      <c r="A50" s="137"/>
      <c r="B50" s="137"/>
      <c r="C50" s="135" t="s">
        <v>48</v>
      </c>
      <c r="D50" s="135" t="s">
        <v>49</v>
      </c>
      <c r="E50" s="135" t="s">
        <v>50</v>
      </c>
      <c r="F50" s="135">
        <v>300</v>
      </c>
      <c r="G50" s="136">
        <v>300</v>
      </c>
    </row>
    <row r="51" spans="1:7" x14ac:dyDescent="0.25">
      <c r="A51" s="137"/>
      <c r="B51" s="137"/>
      <c r="C51" s="135" t="s">
        <v>51</v>
      </c>
      <c r="D51" s="135" t="s">
        <v>52</v>
      </c>
      <c r="E51" s="135" t="s">
        <v>53</v>
      </c>
      <c r="F51" s="135">
        <v>500</v>
      </c>
      <c r="G51" s="136">
        <v>500</v>
      </c>
    </row>
    <row r="52" spans="1:7" x14ac:dyDescent="0.25">
      <c r="A52" s="137"/>
      <c r="B52" s="138">
        <v>42384</v>
      </c>
      <c r="C52" s="135" t="s">
        <v>54</v>
      </c>
      <c r="D52" s="135" t="s">
        <v>55</v>
      </c>
      <c r="E52" s="135" t="s">
        <v>56</v>
      </c>
      <c r="F52" s="135">
        <v>500</v>
      </c>
      <c r="G52" s="136">
        <v>500</v>
      </c>
    </row>
    <row r="53" spans="1:7" x14ac:dyDescent="0.25">
      <c r="A53" s="137"/>
      <c r="B53" s="137"/>
      <c r="C53" s="135" t="s">
        <v>57</v>
      </c>
      <c r="D53" s="135" t="s">
        <v>58</v>
      </c>
      <c r="E53" s="135" t="s">
        <v>59</v>
      </c>
      <c r="F53" s="135">
        <v>1000</v>
      </c>
      <c r="G53" s="136">
        <v>1000</v>
      </c>
    </row>
    <row r="54" spans="1:7" x14ac:dyDescent="0.25">
      <c r="A54" s="137"/>
      <c r="B54" s="138">
        <v>42387</v>
      </c>
      <c r="C54" s="135" t="s">
        <v>66</v>
      </c>
      <c r="D54" s="135" t="s">
        <v>67</v>
      </c>
      <c r="E54" s="135" t="s">
        <v>68</v>
      </c>
      <c r="F54" s="135">
        <v>500</v>
      </c>
      <c r="G54" s="136">
        <v>500</v>
      </c>
    </row>
    <row r="55" spans="1:7" x14ac:dyDescent="0.25">
      <c r="A55" s="137"/>
      <c r="B55" s="138">
        <v>42394</v>
      </c>
      <c r="C55" s="135" t="s">
        <v>122</v>
      </c>
      <c r="D55" s="133"/>
      <c r="E55" s="133"/>
      <c r="F55" s="133"/>
      <c r="G55" s="136">
        <v>200</v>
      </c>
    </row>
    <row r="56" spans="1:7" x14ac:dyDescent="0.25">
      <c r="A56" s="137"/>
      <c r="B56" s="137"/>
      <c r="C56" s="135" t="s">
        <v>125</v>
      </c>
      <c r="D56" s="135" t="s">
        <v>46</v>
      </c>
      <c r="E56" s="135" t="s">
        <v>93</v>
      </c>
      <c r="F56" s="135">
        <v>1000</v>
      </c>
      <c r="G56" s="136">
        <v>1000</v>
      </c>
    </row>
    <row r="57" spans="1:7" x14ac:dyDescent="0.25">
      <c r="A57" s="137"/>
      <c r="B57" s="137"/>
      <c r="C57" s="135" t="s">
        <v>102</v>
      </c>
      <c r="D57" s="135" t="s">
        <v>103</v>
      </c>
      <c r="E57" s="135" t="s">
        <v>104</v>
      </c>
      <c r="F57" s="135">
        <v>150</v>
      </c>
      <c r="G57" s="136">
        <v>150</v>
      </c>
    </row>
    <row r="58" spans="1:7" x14ac:dyDescent="0.25">
      <c r="A58" s="137"/>
      <c r="B58" s="137"/>
      <c r="C58" s="135" t="s">
        <v>127</v>
      </c>
      <c r="D58" s="135" t="s">
        <v>58</v>
      </c>
      <c r="E58" s="135" t="s">
        <v>25</v>
      </c>
      <c r="F58" s="135">
        <v>600</v>
      </c>
      <c r="G58" s="136">
        <v>600</v>
      </c>
    </row>
    <row r="59" spans="1:7" x14ac:dyDescent="0.25">
      <c r="A59" s="137"/>
      <c r="B59" s="137"/>
      <c r="C59" s="135" t="s">
        <v>128</v>
      </c>
      <c r="D59" s="135" t="s">
        <v>129</v>
      </c>
      <c r="E59" s="135" t="s">
        <v>130</v>
      </c>
      <c r="F59" s="135">
        <v>5000</v>
      </c>
      <c r="G59" s="136">
        <v>5000</v>
      </c>
    </row>
    <row r="60" spans="1:7" x14ac:dyDescent="0.25">
      <c r="A60" s="137"/>
      <c r="B60" s="137"/>
      <c r="C60" s="135" t="s">
        <v>131</v>
      </c>
      <c r="D60" s="135" t="s">
        <v>67</v>
      </c>
      <c r="E60" s="135" t="s">
        <v>47</v>
      </c>
      <c r="F60" s="135">
        <v>200</v>
      </c>
      <c r="G60" s="136">
        <v>200</v>
      </c>
    </row>
    <row r="61" spans="1:7" x14ac:dyDescent="0.25">
      <c r="A61" s="137"/>
      <c r="B61" s="137"/>
      <c r="C61" s="135" t="s">
        <v>132</v>
      </c>
      <c r="D61" s="135" t="s">
        <v>133</v>
      </c>
      <c r="E61" s="135" t="s">
        <v>109</v>
      </c>
      <c r="F61" s="135">
        <v>500</v>
      </c>
      <c r="G61" s="136">
        <v>500</v>
      </c>
    </row>
    <row r="62" spans="1:7" x14ac:dyDescent="0.25">
      <c r="A62" s="137"/>
      <c r="B62" s="137"/>
      <c r="C62" s="135" t="s">
        <v>134</v>
      </c>
      <c r="D62" s="135" t="s">
        <v>133</v>
      </c>
      <c r="E62" s="135" t="s">
        <v>135</v>
      </c>
      <c r="F62" s="135">
        <v>1000</v>
      </c>
      <c r="G62" s="136">
        <v>1000</v>
      </c>
    </row>
    <row r="63" spans="1:7" x14ac:dyDescent="0.25">
      <c r="A63" s="137"/>
      <c r="B63" s="137"/>
      <c r="C63" s="135" t="s">
        <v>136</v>
      </c>
      <c r="D63" s="135" t="s">
        <v>71</v>
      </c>
      <c r="E63" s="135" t="s">
        <v>137</v>
      </c>
      <c r="F63" s="135">
        <v>100</v>
      </c>
      <c r="G63" s="136">
        <v>100</v>
      </c>
    </row>
    <row r="64" spans="1:7" x14ac:dyDescent="0.25">
      <c r="A64" s="137"/>
      <c r="B64" s="137"/>
      <c r="C64" s="135" t="s">
        <v>138</v>
      </c>
      <c r="D64" s="135" t="s">
        <v>139</v>
      </c>
      <c r="E64" s="135" t="s">
        <v>72</v>
      </c>
      <c r="F64" s="135">
        <v>604.74</v>
      </c>
      <c r="G64" s="136">
        <v>604.74</v>
      </c>
    </row>
    <row r="65" spans="1:7" x14ac:dyDescent="0.25">
      <c r="A65" s="137"/>
      <c r="B65" s="137"/>
      <c r="C65" s="135" t="s">
        <v>140</v>
      </c>
      <c r="D65" s="135" t="s">
        <v>103</v>
      </c>
      <c r="E65" s="135" t="s">
        <v>47</v>
      </c>
      <c r="F65" s="135">
        <v>150</v>
      </c>
      <c r="G65" s="136">
        <v>150</v>
      </c>
    </row>
    <row r="66" spans="1:7" x14ac:dyDescent="0.25">
      <c r="A66" s="137"/>
      <c r="B66" s="137"/>
      <c r="C66" s="135" t="s">
        <v>141</v>
      </c>
      <c r="D66" s="135" t="s">
        <v>142</v>
      </c>
      <c r="E66" s="135" t="s">
        <v>143</v>
      </c>
      <c r="F66" s="135">
        <v>500</v>
      </c>
      <c r="G66" s="136">
        <v>500</v>
      </c>
    </row>
    <row r="67" spans="1:7" x14ac:dyDescent="0.25">
      <c r="A67" s="137"/>
      <c r="B67" s="137"/>
      <c r="C67" s="135" t="s">
        <v>144</v>
      </c>
      <c r="D67" s="135" t="s">
        <v>67</v>
      </c>
      <c r="E67" s="135" t="s">
        <v>145</v>
      </c>
      <c r="F67" s="135">
        <v>200</v>
      </c>
      <c r="G67" s="136">
        <v>200</v>
      </c>
    </row>
    <row r="68" spans="1:7" x14ac:dyDescent="0.25">
      <c r="A68" s="137"/>
      <c r="B68" s="137"/>
      <c r="C68" s="135" t="s">
        <v>146</v>
      </c>
      <c r="D68" s="135" t="s">
        <v>147</v>
      </c>
      <c r="E68" s="135" t="s">
        <v>64</v>
      </c>
      <c r="F68" s="135">
        <v>500</v>
      </c>
      <c r="G68" s="136">
        <v>1000</v>
      </c>
    </row>
    <row r="69" spans="1:7" x14ac:dyDescent="0.25">
      <c r="A69" s="137"/>
      <c r="B69" s="137"/>
      <c r="C69" s="135" t="s">
        <v>148</v>
      </c>
      <c r="D69" s="135" t="s">
        <v>149</v>
      </c>
      <c r="E69" s="135" t="s">
        <v>150</v>
      </c>
      <c r="F69" s="135">
        <v>1000</v>
      </c>
      <c r="G69" s="136">
        <v>1000</v>
      </c>
    </row>
    <row r="70" spans="1:7" x14ac:dyDescent="0.25">
      <c r="A70" s="137"/>
      <c r="B70" s="137"/>
      <c r="C70" s="135" t="s">
        <v>151</v>
      </c>
      <c r="D70" s="135" t="s">
        <v>152</v>
      </c>
      <c r="E70" s="135" t="s">
        <v>35</v>
      </c>
      <c r="F70" s="135">
        <v>500</v>
      </c>
      <c r="G70" s="136">
        <v>500</v>
      </c>
    </row>
    <row r="71" spans="1:7" x14ac:dyDescent="0.25">
      <c r="A71" s="137"/>
      <c r="B71" s="138">
        <v>42395</v>
      </c>
      <c r="C71" s="135" t="s">
        <v>23</v>
      </c>
      <c r="D71" s="135" t="s">
        <v>67</v>
      </c>
      <c r="E71" s="135" t="s">
        <v>24</v>
      </c>
      <c r="F71" s="135">
        <v>50</v>
      </c>
      <c r="G71" s="136">
        <v>50</v>
      </c>
    </row>
    <row r="72" spans="1:7" x14ac:dyDescent="0.25">
      <c r="A72" s="137"/>
      <c r="B72" s="138">
        <v>42396</v>
      </c>
      <c r="C72" s="135" t="s">
        <v>153</v>
      </c>
      <c r="D72" s="135" t="s">
        <v>8</v>
      </c>
      <c r="E72" s="135" t="s">
        <v>8</v>
      </c>
      <c r="F72" s="133"/>
      <c r="G72" s="136">
        <v>74125.259999999995</v>
      </c>
    </row>
    <row r="73" spans="1:7" x14ac:dyDescent="0.25">
      <c r="A73" s="135" t="s">
        <v>993</v>
      </c>
      <c r="B73" s="133"/>
      <c r="C73" s="133"/>
      <c r="D73" s="133"/>
      <c r="E73" s="133"/>
      <c r="F73" s="133"/>
      <c r="G73" s="136">
        <v>90000</v>
      </c>
    </row>
    <row r="74" spans="1:7" x14ac:dyDescent="0.25">
      <c r="A74" s="135" t="s">
        <v>43</v>
      </c>
      <c r="B74" s="138">
        <v>42387</v>
      </c>
      <c r="C74" s="135" t="s">
        <v>60</v>
      </c>
      <c r="D74" s="135" t="s">
        <v>8</v>
      </c>
      <c r="E74" s="135" t="s">
        <v>8</v>
      </c>
      <c r="F74" s="133"/>
      <c r="G74" s="136">
        <v>84000</v>
      </c>
    </row>
    <row r="75" spans="1:7" x14ac:dyDescent="0.25">
      <c r="A75" s="135" t="s">
        <v>994</v>
      </c>
      <c r="B75" s="133"/>
      <c r="C75" s="133"/>
      <c r="D75" s="133"/>
      <c r="E75" s="133"/>
      <c r="F75" s="133"/>
      <c r="G75" s="136">
        <v>84000</v>
      </c>
    </row>
    <row r="76" spans="1:7" x14ac:dyDescent="0.25">
      <c r="A76" s="135" t="s">
        <v>65</v>
      </c>
      <c r="B76" s="138">
        <v>42387</v>
      </c>
      <c r="C76" s="135" t="s">
        <v>62</v>
      </c>
      <c r="D76" s="135" t="s">
        <v>63</v>
      </c>
      <c r="E76" s="135" t="s">
        <v>64</v>
      </c>
      <c r="F76" s="135">
        <v>4700</v>
      </c>
      <c r="G76" s="136">
        <v>4700</v>
      </c>
    </row>
    <row r="77" spans="1:7" x14ac:dyDescent="0.25">
      <c r="A77" s="137"/>
      <c r="B77" s="138">
        <v>42388</v>
      </c>
      <c r="C77" s="135" t="s">
        <v>73</v>
      </c>
      <c r="D77" s="135" t="s">
        <v>74</v>
      </c>
      <c r="E77" s="135" t="s">
        <v>75</v>
      </c>
      <c r="F77" s="135">
        <v>400</v>
      </c>
      <c r="G77" s="136">
        <v>400</v>
      </c>
    </row>
    <row r="78" spans="1:7" x14ac:dyDescent="0.25">
      <c r="A78" s="137"/>
      <c r="B78" s="137"/>
      <c r="C78" s="135" t="s">
        <v>84</v>
      </c>
      <c r="D78" s="135" t="s">
        <v>8</v>
      </c>
      <c r="E78" s="135" t="s">
        <v>8</v>
      </c>
      <c r="F78" s="133"/>
      <c r="G78" s="136">
        <v>15000</v>
      </c>
    </row>
    <row r="79" spans="1:7" x14ac:dyDescent="0.25">
      <c r="A79" s="137"/>
      <c r="B79" s="138">
        <v>42391</v>
      </c>
      <c r="C79" s="135" t="s">
        <v>114</v>
      </c>
      <c r="D79" s="135" t="s">
        <v>115</v>
      </c>
      <c r="E79" s="135" t="s">
        <v>116</v>
      </c>
      <c r="F79" s="135">
        <v>500</v>
      </c>
      <c r="G79" s="136">
        <v>500</v>
      </c>
    </row>
    <row r="80" spans="1:7" x14ac:dyDescent="0.25">
      <c r="A80" s="137"/>
      <c r="B80" s="137"/>
      <c r="C80" s="135" t="s">
        <v>117</v>
      </c>
      <c r="D80" s="135" t="s">
        <v>106</v>
      </c>
      <c r="E80" s="135" t="s">
        <v>119</v>
      </c>
      <c r="F80" s="135">
        <v>100</v>
      </c>
      <c r="G80" s="136">
        <v>100</v>
      </c>
    </row>
    <row r="81" spans="1:7" x14ac:dyDescent="0.25">
      <c r="A81" s="137"/>
      <c r="B81" s="138">
        <v>42394</v>
      </c>
      <c r="C81" s="135" t="s">
        <v>101</v>
      </c>
      <c r="D81" s="135" t="s">
        <v>8</v>
      </c>
      <c r="E81" s="135" t="s">
        <v>8</v>
      </c>
      <c r="F81" s="133"/>
      <c r="G81" s="136">
        <v>104150</v>
      </c>
    </row>
    <row r="82" spans="1:7" x14ac:dyDescent="0.25">
      <c r="A82" s="137"/>
      <c r="B82" s="137"/>
      <c r="C82" s="135" t="s">
        <v>120</v>
      </c>
      <c r="D82" s="135" t="s">
        <v>121</v>
      </c>
      <c r="E82" s="135" t="s">
        <v>109</v>
      </c>
      <c r="F82" s="135">
        <v>150</v>
      </c>
      <c r="G82" s="136">
        <v>150</v>
      </c>
    </row>
    <row r="83" spans="1:7" x14ac:dyDescent="0.25">
      <c r="A83" s="135" t="s">
        <v>995</v>
      </c>
      <c r="B83" s="133"/>
      <c r="C83" s="133"/>
      <c r="D83" s="133"/>
      <c r="E83" s="133"/>
      <c r="F83" s="133"/>
      <c r="G83" s="136">
        <v>125000</v>
      </c>
    </row>
    <row r="84" spans="1:7" x14ac:dyDescent="0.25">
      <c r="A84" s="135" t="s">
        <v>69</v>
      </c>
      <c r="B84" s="138">
        <v>42387</v>
      </c>
      <c r="C84" s="135" t="s">
        <v>156</v>
      </c>
      <c r="D84" s="135" t="s">
        <v>8</v>
      </c>
      <c r="E84" s="135" t="s">
        <v>8</v>
      </c>
      <c r="F84" s="133"/>
      <c r="G84" s="136">
        <v>292.5</v>
      </c>
    </row>
    <row r="85" spans="1:7" x14ac:dyDescent="0.25">
      <c r="A85" s="137"/>
      <c r="B85" s="138">
        <v>42388</v>
      </c>
      <c r="C85" s="135" t="s">
        <v>70</v>
      </c>
      <c r="D85" s="135" t="s">
        <v>71</v>
      </c>
      <c r="E85" s="135" t="s">
        <v>72</v>
      </c>
      <c r="F85" s="135">
        <v>200</v>
      </c>
      <c r="G85" s="136">
        <v>200</v>
      </c>
    </row>
    <row r="86" spans="1:7" x14ac:dyDescent="0.25">
      <c r="A86" s="137"/>
      <c r="B86" s="137"/>
      <c r="C86" s="135" t="s">
        <v>76</v>
      </c>
      <c r="D86" s="135" t="s">
        <v>77</v>
      </c>
      <c r="E86" s="135" t="s">
        <v>78</v>
      </c>
      <c r="F86" s="135">
        <v>300</v>
      </c>
      <c r="G86" s="136">
        <v>300</v>
      </c>
    </row>
    <row r="87" spans="1:7" x14ac:dyDescent="0.25">
      <c r="A87" s="137"/>
      <c r="B87" s="137"/>
      <c r="C87" s="135" t="s">
        <v>79</v>
      </c>
      <c r="D87" s="135" t="s">
        <v>80</v>
      </c>
      <c r="E87" s="135" t="s">
        <v>56</v>
      </c>
      <c r="F87" s="135">
        <v>98</v>
      </c>
      <c r="G87" s="136">
        <v>98</v>
      </c>
    </row>
    <row r="88" spans="1:7" x14ac:dyDescent="0.25">
      <c r="A88" s="137"/>
      <c r="B88" s="137"/>
      <c r="C88" s="135" t="s">
        <v>81</v>
      </c>
      <c r="D88" s="135" t="s">
        <v>82</v>
      </c>
      <c r="E88" s="135" t="s">
        <v>83</v>
      </c>
      <c r="F88" s="135">
        <v>300</v>
      </c>
      <c r="G88" s="136">
        <v>300</v>
      </c>
    </row>
    <row r="89" spans="1:7" x14ac:dyDescent="0.25">
      <c r="A89" s="137"/>
      <c r="B89" s="137"/>
      <c r="C89" s="135" t="s">
        <v>158</v>
      </c>
      <c r="D89" s="135" t="s">
        <v>8</v>
      </c>
      <c r="E89" s="135" t="s">
        <v>8</v>
      </c>
      <c r="F89" s="133"/>
      <c r="G89" s="136">
        <v>12390</v>
      </c>
    </row>
    <row r="90" spans="1:7" x14ac:dyDescent="0.25">
      <c r="A90" s="137"/>
      <c r="B90" s="138">
        <v>42389</v>
      </c>
      <c r="C90" s="135" t="s">
        <v>85</v>
      </c>
      <c r="D90" s="135" t="s">
        <v>86</v>
      </c>
      <c r="E90" s="135" t="s">
        <v>53</v>
      </c>
      <c r="F90" s="135">
        <v>500</v>
      </c>
      <c r="G90" s="136">
        <v>500</v>
      </c>
    </row>
    <row r="91" spans="1:7" x14ac:dyDescent="0.25">
      <c r="A91" s="137"/>
      <c r="B91" s="137"/>
      <c r="C91" s="135" t="s">
        <v>88</v>
      </c>
      <c r="D91" s="135" t="s">
        <v>89</v>
      </c>
      <c r="E91" s="135" t="s">
        <v>90</v>
      </c>
      <c r="F91" s="135">
        <v>386</v>
      </c>
      <c r="G91" s="136">
        <v>386</v>
      </c>
    </row>
    <row r="92" spans="1:7" x14ac:dyDescent="0.25">
      <c r="A92" s="137"/>
      <c r="B92" s="137"/>
      <c r="C92" s="135" t="s">
        <v>91</v>
      </c>
      <c r="D92" s="135" t="s">
        <v>92</v>
      </c>
      <c r="E92" s="135" t="s">
        <v>93</v>
      </c>
      <c r="F92" s="135">
        <v>1000</v>
      </c>
      <c r="G92" s="136">
        <v>1000</v>
      </c>
    </row>
    <row r="93" spans="1:7" x14ac:dyDescent="0.25">
      <c r="A93" s="137"/>
      <c r="B93" s="137"/>
      <c r="C93" s="135" t="s">
        <v>94</v>
      </c>
      <c r="D93" s="135" t="s">
        <v>49</v>
      </c>
      <c r="E93" s="135" t="s">
        <v>95</v>
      </c>
      <c r="F93" s="135">
        <v>1000</v>
      </c>
      <c r="G93" s="136">
        <v>1000</v>
      </c>
    </row>
    <row r="94" spans="1:7" x14ac:dyDescent="0.25">
      <c r="A94" s="137"/>
      <c r="B94" s="137"/>
      <c r="C94" s="135" t="s">
        <v>96</v>
      </c>
      <c r="D94" s="135" t="s">
        <v>97</v>
      </c>
      <c r="E94" s="135" t="s">
        <v>90</v>
      </c>
      <c r="F94" s="135">
        <v>8000</v>
      </c>
      <c r="G94" s="136">
        <v>8000</v>
      </c>
    </row>
    <row r="95" spans="1:7" x14ac:dyDescent="0.25">
      <c r="A95" s="137"/>
      <c r="B95" s="137"/>
      <c r="C95" s="135" t="s">
        <v>98</v>
      </c>
      <c r="D95" s="135" t="s">
        <v>63</v>
      </c>
      <c r="E95" s="135" t="s">
        <v>95</v>
      </c>
      <c r="F95" s="135">
        <v>200</v>
      </c>
      <c r="G95" s="136">
        <v>200</v>
      </c>
    </row>
    <row r="96" spans="1:7" x14ac:dyDescent="0.25">
      <c r="A96" s="137"/>
      <c r="B96" s="138">
        <v>42390</v>
      </c>
      <c r="C96" s="135" t="s">
        <v>99</v>
      </c>
      <c r="D96" s="135" t="s">
        <v>8</v>
      </c>
      <c r="E96" s="135" t="s">
        <v>8</v>
      </c>
      <c r="F96" s="133"/>
      <c r="G96" s="136">
        <v>17270.28</v>
      </c>
    </row>
    <row r="97" spans="1:7" x14ac:dyDescent="0.25">
      <c r="A97" s="137"/>
      <c r="B97" s="138">
        <v>42391</v>
      </c>
      <c r="C97" s="135" t="s">
        <v>100</v>
      </c>
      <c r="D97" s="135" t="s">
        <v>8</v>
      </c>
      <c r="E97" s="135" t="s">
        <v>8</v>
      </c>
      <c r="F97" s="133"/>
      <c r="G97" s="136">
        <v>3163.2200000000003</v>
      </c>
    </row>
    <row r="98" spans="1:7" x14ac:dyDescent="0.25">
      <c r="A98" s="137"/>
      <c r="B98" s="137"/>
      <c r="C98" s="135" t="s">
        <v>105</v>
      </c>
      <c r="D98" s="135" t="s">
        <v>106</v>
      </c>
      <c r="E98" s="135" t="s">
        <v>90</v>
      </c>
      <c r="F98" s="135">
        <v>2000</v>
      </c>
      <c r="G98" s="136">
        <v>2000</v>
      </c>
    </row>
    <row r="99" spans="1:7" x14ac:dyDescent="0.25">
      <c r="A99" s="137"/>
      <c r="B99" s="137"/>
      <c r="C99" s="135" t="s">
        <v>107</v>
      </c>
      <c r="D99" s="135" t="s">
        <v>108</v>
      </c>
      <c r="E99" s="135" t="s">
        <v>109</v>
      </c>
      <c r="F99" s="135">
        <v>600</v>
      </c>
      <c r="G99" s="136">
        <v>600</v>
      </c>
    </row>
    <row r="100" spans="1:7" x14ac:dyDescent="0.25">
      <c r="A100" s="137"/>
      <c r="B100" s="137"/>
      <c r="C100" s="135" t="s">
        <v>110</v>
      </c>
      <c r="D100" s="135" t="s">
        <v>111</v>
      </c>
      <c r="E100" s="135" t="s">
        <v>112</v>
      </c>
      <c r="F100" s="135">
        <v>300</v>
      </c>
      <c r="G100" s="136">
        <v>300</v>
      </c>
    </row>
    <row r="101" spans="1:7" x14ac:dyDescent="0.25">
      <c r="A101" s="137"/>
      <c r="B101" s="137"/>
      <c r="C101" s="135" t="s">
        <v>113</v>
      </c>
      <c r="D101" s="135" t="s">
        <v>16</v>
      </c>
      <c r="E101" s="135" t="s">
        <v>109</v>
      </c>
      <c r="F101" s="135">
        <v>2000</v>
      </c>
      <c r="G101" s="136">
        <v>2000</v>
      </c>
    </row>
    <row r="102" spans="1:7" x14ac:dyDescent="0.25">
      <c r="A102" s="135" t="s">
        <v>996</v>
      </c>
      <c r="B102" s="133"/>
      <c r="C102" s="133"/>
      <c r="D102" s="133"/>
      <c r="E102" s="133"/>
      <c r="F102" s="133"/>
      <c r="G102" s="136">
        <v>50000</v>
      </c>
    </row>
    <row r="103" spans="1:7" x14ac:dyDescent="0.25">
      <c r="A103" s="135" t="s">
        <v>160</v>
      </c>
      <c r="B103" s="138">
        <v>42388</v>
      </c>
      <c r="C103" s="135" t="s">
        <v>161</v>
      </c>
      <c r="D103" s="135" t="s">
        <v>8</v>
      </c>
      <c r="E103" s="135" t="s">
        <v>8</v>
      </c>
      <c r="F103" s="133"/>
      <c r="G103" s="136">
        <v>152660</v>
      </c>
    </row>
    <row r="104" spans="1:7" x14ac:dyDescent="0.25">
      <c r="A104" s="135" t="s">
        <v>1014</v>
      </c>
      <c r="B104" s="133"/>
      <c r="C104" s="133"/>
      <c r="D104" s="133"/>
      <c r="E104" s="133"/>
      <c r="F104" s="133"/>
      <c r="G104" s="136">
        <v>152660</v>
      </c>
    </row>
    <row r="105" spans="1:7" x14ac:dyDescent="0.25">
      <c r="A105" s="135" t="s">
        <v>164</v>
      </c>
      <c r="B105" s="138">
        <v>42402</v>
      </c>
      <c r="C105" s="135" t="s">
        <v>165</v>
      </c>
      <c r="D105" s="135" t="s">
        <v>8</v>
      </c>
      <c r="E105" s="135" t="s">
        <v>8</v>
      </c>
      <c r="F105" s="133"/>
      <c r="G105" s="136">
        <v>10</v>
      </c>
    </row>
    <row r="106" spans="1:7" x14ac:dyDescent="0.25">
      <c r="A106" s="137"/>
      <c r="B106" s="138">
        <v>42401</v>
      </c>
      <c r="C106" s="135" t="s">
        <v>166</v>
      </c>
      <c r="D106" s="135" t="s">
        <v>8</v>
      </c>
      <c r="E106" s="135" t="s">
        <v>8</v>
      </c>
      <c r="F106" s="133"/>
      <c r="G106" s="136">
        <v>7407.5</v>
      </c>
    </row>
    <row r="107" spans="1:7" x14ac:dyDescent="0.25">
      <c r="A107" s="137"/>
      <c r="B107" s="137"/>
      <c r="C107" s="135" t="s">
        <v>167</v>
      </c>
      <c r="D107" s="135" t="s">
        <v>8</v>
      </c>
      <c r="E107" s="135" t="s">
        <v>8</v>
      </c>
      <c r="F107" s="133"/>
      <c r="G107" s="136">
        <v>4082.1</v>
      </c>
    </row>
    <row r="108" spans="1:7" x14ac:dyDescent="0.25">
      <c r="A108" s="137"/>
      <c r="B108" s="138">
        <v>42398</v>
      </c>
      <c r="C108" s="135" t="s">
        <v>165</v>
      </c>
      <c r="D108" s="135" t="s">
        <v>8</v>
      </c>
      <c r="E108" s="135" t="s">
        <v>8</v>
      </c>
      <c r="F108" s="133"/>
      <c r="G108" s="136">
        <v>20</v>
      </c>
    </row>
    <row r="109" spans="1:7" x14ac:dyDescent="0.25">
      <c r="A109" s="137"/>
      <c r="B109" s="138">
        <v>42412</v>
      </c>
      <c r="C109" s="135" t="s">
        <v>168</v>
      </c>
      <c r="D109" s="135" t="s">
        <v>8</v>
      </c>
      <c r="E109" s="135" t="s">
        <v>8</v>
      </c>
      <c r="F109" s="133"/>
      <c r="G109" s="136">
        <v>4480.3999999999996</v>
      </c>
    </row>
    <row r="110" spans="1:7" x14ac:dyDescent="0.25">
      <c r="A110" s="135" t="s">
        <v>1013</v>
      </c>
      <c r="B110" s="133"/>
      <c r="C110" s="133"/>
      <c r="D110" s="133"/>
      <c r="E110" s="133"/>
      <c r="F110" s="133"/>
      <c r="G110" s="136">
        <v>16000</v>
      </c>
    </row>
    <row r="111" spans="1:7" x14ac:dyDescent="0.25">
      <c r="A111" s="135" t="s">
        <v>169</v>
      </c>
      <c r="B111" s="138">
        <v>42412</v>
      </c>
      <c r="C111" s="135" t="s">
        <v>168</v>
      </c>
      <c r="D111" s="135" t="s">
        <v>8</v>
      </c>
      <c r="E111" s="135" t="s">
        <v>8</v>
      </c>
      <c r="F111" s="133"/>
      <c r="G111" s="136">
        <v>17595.46</v>
      </c>
    </row>
    <row r="112" spans="1:7" x14ac:dyDescent="0.25">
      <c r="A112" s="137"/>
      <c r="B112" s="138">
        <v>42417</v>
      </c>
      <c r="C112" s="135" t="s">
        <v>175</v>
      </c>
      <c r="D112" s="135" t="s">
        <v>74</v>
      </c>
      <c r="E112" s="135" t="s">
        <v>177</v>
      </c>
      <c r="F112" s="135">
        <v>1000</v>
      </c>
      <c r="G112" s="136">
        <v>1000</v>
      </c>
    </row>
    <row r="113" spans="1:7" x14ac:dyDescent="0.25">
      <c r="A113" s="137"/>
      <c r="B113" s="137"/>
      <c r="C113" s="135" t="s">
        <v>195</v>
      </c>
      <c r="D113" s="135" t="s">
        <v>8</v>
      </c>
      <c r="E113" s="135" t="s">
        <v>8</v>
      </c>
      <c r="F113" s="133"/>
      <c r="G113" s="136">
        <v>2000</v>
      </c>
    </row>
    <row r="114" spans="1:7" x14ac:dyDescent="0.25">
      <c r="A114" s="137"/>
      <c r="B114" s="138">
        <v>42416</v>
      </c>
      <c r="C114" s="135" t="s">
        <v>188</v>
      </c>
      <c r="D114" s="135" t="s">
        <v>8</v>
      </c>
      <c r="E114" s="135" t="s">
        <v>8</v>
      </c>
      <c r="F114" s="133"/>
      <c r="G114" s="136">
        <v>500</v>
      </c>
    </row>
    <row r="115" spans="1:7" x14ac:dyDescent="0.25">
      <c r="A115" s="137"/>
      <c r="B115" s="138">
        <v>42419</v>
      </c>
      <c r="C115" s="135" t="s">
        <v>201</v>
      </c>
      <c r="D115" s="135" t="s">
        <v>8</v>
      </c>
      <c r="E115" s="135" t="s">
        <v>8</v>
      </c>
      <c r="F115" s="133"/>
      <c r="G115" s="136">
        <v>1000</v>
      </c>
    </row>
    <row r="116" spans="1:7" x14ac:dyDescent="0.25">
      <c r="A116" s="137"/>
      <c r="B116" s="138">
        <v>42424</v>
      </c>
      <c r="C116" s="135" t="s">
        <v>208</v>
      </c>
      <c r="D116" s="135" t="s">
        <v>8</v>
      </c>
      <c r="E116" s="135" t="s">
        <v>8</v>
      </c>
      <c r="F116" s="133"/>
      <c r="G116" s="136">
        <v>300</v>
      </c>
    </row>
    <row r="117" spans="1:7" x14ac:dyDescent="0.25">
      <c r="A117" s="137"/>
      <c r="B117" s="137"/>
      <c r="C117" s="135" t="s">
        <v>209</v>
      </c>
      <c r="D117" s="135" t="s">
        <v>210</v>
      </c>
      <c r="E117" s="135" t="s">
        <v>211</v>
      </c>
      <c r="F117" s="135">
        <v>500</v>
      </c>
      <c r="G117" s="136">
        <v>500</v>
      </c>
    </row>
    <row r="118" spans="1:7" x14ac:dyDescent="0.25">
      <c r="A118" s="137"/>
      <c r="B118" s="138">
        <v>42428</v>
      </c>
      <c r="C118" s="135" t="s">
        <v>215</v>
      </c>
      <c r="D118" s="135" t="s">
        <v>8</v>
      </c>
      <c r="E118" s="135" t="s">
        <v>8</v>
      </c>
      <c r="F118" s="133"/>
      <c r="G118" s="136">
        <v>50</v>
      </c>
    </row>
    <row r="119" spans="1:7" x14ac:dyDescent="0.25">
      <c r="A119" s="137"/>
      <c r="B119" s="138">
        <v>42429</v>
      </c>
      <c r="C119" s="135" t="s">
        <v>216</v>
      </c>
      <c r="D119" s="135" t="s">
        <v>8</v>
      </c>
      <c r="E119" s="135" t="s">
        <v>8</v>
      </c>
      <c r="F119" s="133"/>
      <c r="G119" s="136">
        <v>1000</v>
      </c>
    </row>
    <row r="120" spans="1:7" x14ac:dyDescent="0.25">
      <c r="A120" s="137"/>
      <c r="B120" s="138">
        <v>42430</v>
      </c>
      <c r="C120" s="135" t="s">
        <v>23</v>
      </c>
      <c r="D120" s="135" t="s">
        <v>67</v>
      </c>
      <c r="E120" s="135" t="s">
        <v>24</v>
      </c>
      <c r="F120" s="135">
        <v>50</v>
      </c>
      <c r="G120" s="136">
        <v>50</v>
      </c>
    </row>
    <row r="121" spans="1:7" x14ac:dyDescent="0.25">
      <c r="A121" s="137"/>
      <c r="B121" s="137"/>
      <c r="C121" s="135" t="s">
        <v>217</v>
      </c>
      <c r="D121" s="135" t="s">
        <v>8</v>
      </c>
      <c r="E121" s="135" t="s">
        <v>8</v>
      </c>
      <c r="F121" s="133"/>
      <c r="G121" s="136">
        <v>500</v>
      </c>
    </row>
    <row r="122" spans="1:7" x14ac:dyDescent="0.25">
      <c r="A122" s="137"/>
      <c r="B122" s="138">
        <v>42438</v>
      </c>
      <c r="C122" s="135" t="s">
        <v>237</v>
      </c>
      <c r="D122" s="135" t="s">
        <v>8</v>
      </c>
      <c r="E122" s="135" t="s">
        <v>8</v>
      </c>
      <c r="F122" s="133"/>
      <c r="G122" s="136">
        <v>100</v>
      </c>
    </row>
    <row r="123" spans="1:7" x14ac:dyDescent="0.25">
      <c r="A123" s="137"/>
      <c r="B123" s="137"/>
      <c r="C123" s="135" t="s">
        <v>260</v>
      </c>
      <c r="D123" s="135" t="s">
        <v>86</v>
      </c>
      <c r="E123" s="135" t="s">
        <v>95</v>
      </c>
      <c r="F123" s="135">
        <v>1</v>
      </c>
      <c r="G123" s="136">
        <v>1</v>
      </c>
    </row>
    <row r="124" spans="1:7" x14ac:dyDescent="0.25">
      <c r="A124" s="137"/>
      <c r="B124" s="138">
        <v>42439</v>
      </c>
      <c r="C124" s="135" t="s">
        <v>262</v>
      </c>
      <c r="D124" s="135" t="s">
        <v>253</v>
      </c>
      <c r="E124" s="135" t="s">
        <v>35</v>
      </c>
      <c r="F124" s="135">
        <v>100</v>
      </c>
      <c r="G124" s="136">
        <v>100</v>
      </c>
    </row>
    <row r="125" spans="1:7" x14ac:dyDescent="0.25">
      <c r="A125" s="137"/>
      <c r="B125" s="138">
        <v>42446</v>
      </c>
      <c r="C125" s="135" t="s">
        <v>190</v>
      </c>
      <c r="D125" s="135" t="s">
        <v>8</v>
      </c>
      <c r="E125" s="135" t="s">
        <v>8</v>
      </c>
      <c r="F125" s="133"/>
      <c r="G125" s="136">
        <v>500</v>
      </c>
    </row>
    <row r="126" spans="1:7" x14ac:dyDescent="0.25">
      <c r="A126" s="137"/>
      <c r="B126" s="137"/>
      <c r="C126" s="135" t="s">
        <v>225</v>
      </c>
      <c r="D126" s="135" t="s">
        <v>8</v>
      </c>
      <c r="E126" s="135" t="s">
        <v>8</v>
      </c>
      <c r="F126" s="133"/>
      <c r="G126" s="136">
        <v>500</v>
      </c>
    </row>
    <row r="127" spans="1:7" x14ac:dyDescent="0.25">
      <c r="A127" s="137"/>
      <c r="B127" s="137"/>
      <c r="C127" s="135" t="s">
        <v>231</v>
      </c>
      <c r="D127" s="135" t="s">
        <v>8</v>
      </c>
      <c r="E127" s="135" t="s">
        <v>8</v>
      </c>
      <c r="F127" s="133"/>
      <c r="G127" s="136">
        <v>300</v>
      </c>
    </row>
    <row r="128" spans="1:7" x14ac:dyDescent="0.25">
      <c r="A128" s="137"/>
      <c r="B128" s="137"/>
      <c r="C128" s="135" t="s">
        <v>232</v>
      </c>
      <c r="D128" s="135" t="s">
        <v>8</v>
      </c>
      <c r="E128" s="135" t="s">
        <v>8</v>
      </c>
      <c r="F128" s="133"/>
      <c r="G128" s="136">
        <v>500</v>
      </c>
    </row>
    <row r="129" spans="1:7" x14ac:dyDescent="0.25">
      <c r="A129" s="137"/>
      <c r="B129" s="137"/>
      <c r="C129" s="135" t="s">
        <v>233</v>
      </c>
      <c r="D129" s="135" t="s">
        <v>8</v>
      </c>
      <c r="E129" s="135" t="s">
        <v>8</v>
      </c>
      <c r="F129" s="133"/>
      <c r="G129" s="136">
        <v>1000</v>
      </c>
    </row>
    <row r="130" spans="1:7" x14ac:dyDescent="0.25">
      <c r="A130" s="137"/>
      <c r="B130" s="137"/>
      <c r="C130" s="135" t="s">
        <v>234</v>
      </c>
      <c r="D130" s="135" t="s">
        <v>8</v>
      </c>
      <c r="E130" s="135" t="s">
        <v>8</v>
      </c>
      <c r="F130" s="133"/>
      <c r="G130" s="136">
        <v>1000</v>
      </c>
    </row>
    <row r="131" spans="1:7" x14ac:dyDescent="0.25">
      <c r="A131" s="137"/>
      <c r="B131" s="137"/>
      <c r="C131" s="135" t="s">
        <v>241</v>
      </c>
      <c r="D131" s="135" t="s">
        <v>8</v>
      </c>
      <c r="E131" s="135" t="s">
        <v>8</v>
      </c>
      <c r="F131" s="133"/>
      <c r="G131" s="136">
        <v>200</v>
      </c>
    </row>
    <row r="132" spans="1:7" x14ac:dyDescent="0.25">
      <c r="A132" s="137"/>
      <c r="B132" s="137"/>
      <c r="C132" s="135" t="s">
        <v>242</v>
      </c>
      <c r="D132" s="135" t="s">
        <v>8</v>
      </c>
      <c r="E132" s="135" t="s">
        <v>8</v>
      </c>
      <c r="F132" s="133"/>
      <c r="G132" s="136">
        <v>500</v>
      </c>
    </row>
    <row r="133" spans="1:7" x14ac:dyDescent="0.25">
      <c r="A133" s="137"/>
      <c r="B133" s="137"/>
      <c r="C133" s="135" t="s">
        <v>243</v>
      </c>
      <c r="D133" s="135" t="s">
        <v>8</v>
      </c>
      <c r="E133" s="135" t="s">
        <v>8</v>
      </c>
      <c r="F133" s="133"/>
      <c r="G133" s="136">
        <v>500</v>
      </c>
    </row>
    <row r="134" spans="1:7" x14ac:dyDescent="0.25">
      <c r="A134" s="137"/>
      <c r="B134" s="137"/>
      <c r="C134" s="135" t="s">
        <v>244</v>
      </c>
      <c r="D134" s="135" t="s">
        <v>8</v>
      </c>
      <c r="E134" s="135" t="s">
        <v>8</v>
      </c>
      <c r="F134" s="133"/>
      <c r="G134" s="136">
        <v>200</v>
      </c>
    </row>
    <row r="135" spans="1:7" x14ac:dyDescent="0.25">
      <c r="A135" s="137"/>
      <c r="B135" s="137"/>
      <c r="C135" s="135" t="s">
        <v>245</v>
      </c>
      <c r="D135" s="135" t="s">
        <v>8</v>
      </c>
      <c r="E135" s="135" t="s">
        <v>8</v>
      </c>
      <c r="F135" s="133"/>
      <c r="G135" s="136">
        <v>300</v>
      </c>
    </row>
    <row r="136" spans="1:7" x14ac:dyDescent="0.25">
      <c r="A136" s="137"/>
      <c r="B136" s="137"/>
      <c r="C136" s="135" t="s">
        <v>249</v>
      </c>
      <c r="D136" s="135" t="s">
        <v>250</v>
      </c>
      <c r="E136" s="135" t="s">
        <v>8</v>
      </c>
      <c r="F136" s="133"/>
      <c r="G136" s="136">
        <v>100</v>
      </c>
    </row>
    <row r="137" spans="1:7" x14ac:dyDescent="0.25">
      <c r="A137" s="137"/>
      <c r="B137" s="137"/>
      <c r="C137" s="135" t="s">
        <v>255</v>
      </c>
      <c r="D137" s="135" t="s">
        <v>121</v>
      </c>
      <c r="E137" s="135" t="s">
        <v>21</v>
      </c>
      <c r="F137" s="135">
        <v>500</v>
      </c>
      <c r="G137" s="136">
        <v>500</v>
      </c>
    </row>
    <row r="138" spans="1:7" x14ac:dyDescent="0.25">
      <c r="A138" s="137"/>
      <c r="B138" s="137"/>
      <c r="C138" s="135" t="s">
        <v>263</v>
      </c>
      <c r="D138" s="135" t="s">
        <v>264</v>
      </c>
      <c r="E138" s="135" t="s">
        <v>265</v>
      </c>
      <c r="F138" s="135">
        <v>120</v>
      </c>
      <c r="G138" s="136">
        <v>120</v>
      </c>
    </row>
    <row r="139" spans="1:7" x14ac:dyDescent="0.25">
      <c r="A139" s="137"/>
      <c r="B139" s="138">
        <v>42447</v>
      </c>
      <c r="C139" s="135" t="s">
        <v>235</v>
      </c>
      <c r="D139" s="135" t="s">
        <v>8</v>
      </c>
      <c r="E139" s="135" t="s">
        <v>8</v>
      </c>
      <c r="F139" s="133"/>
      <c r="G139" s="136">
        <v>100</v>
      </c>
    </row>
    <row r="140" spans="1:7" x14ac:dyDescent="0.25">
      <c r="A140" s="137"/>
      <c r="B140" s="138">
        <v>42444</v>
      </c>
      <c r="C140" s="135" t="s">
        <v>246</v>
      </c>
      <c r="D140" s="135" t="s">
        <v>247</v>
      </c>
      <c r="E140" s="135" t="s">
        <v>8</v>
      </c>
      <c r="F140" s="133"/>
      <c r="G140" s="136">
        <v>1000</v>
      </c>
    </row>
    <row r="141" spans="1:7" x14ac:dyDescent="0.25">
      <c r="A141" s="137"/>
      <c r="B141" s="138">
        <v>42445</v>
      </c>
      <c r="C141" s="135" t="s">
        <v>248</v>
      </c>
      <c r="D141" s="135" t="s">
        <v>8</v>
      </c>
      <c r="E141" s="135" t="s">
        <v>8</v>
      </c>
      <c r="F141" s="133"/>
      <c r="G141" s="136">
        <v>500</v>
      </c>
    </row>
    <row r="142" spans="1:7" x14ac:dyDescent="0.25">
      <c r="A142" s="137"/>
      <c r="B142" s="137"/>
      <c r="C142" s="135" t="s">
        <v>254</v>
      </c>
      <c r="D142" s="135" t="s">
        <v>8</v>
      </c>
      <c r="E142" s="135" t="s">
        <v>8</v>
      </c>
      <c r="F142" s="133"/>
      <c r="G142" s="136">
        <v>51317.11</v>
      </c>
    </row>
    <row r="143" spans="1:7" x14ac:dyDescent="0.25">
      <c r="A143" s="137"/>
      <c r="B143" s="138">
        <v>42448</v>
      </c>
      <c r="C143" s="135" t="s">
        <v>251</v>
      </c>
      <c r="D143" s="135" t="s">
        <v>252</v>
      </c>
      <c r="E143" s="135" t="s">
        <v>8</v>
      </c>
      <c r="F143" s="133"/>
      <c r="G143" s="136">
        <v>250</v>
      </c>
    </row>
    <row r="144" spans="1:7" x14ac:dyDescent="0.25">
      <c r="A144" s="137"/>
      <c r="B144" s="137"/>
      <c r="C144" s="135" t="s">
        <v>253</v>
      </c>
      <c r="D144" s="135" t="s">
        <v>8</v>
      </c>
      <c r="E144" s="135" t="s">
        <v>8</v>
      </c>
      <c r="F144" s="133"/>
      <c r="G144" s="136">
        <v>150</v>
      </c>
    </row>
    <row r="145" spans="1:7" x14ac:dyDescent="0.25">
      <c r="A145" s="137"/>
      <c r="B145" s="138">
        <v>42450</v>
      </c>
      <c r="C145" s="135" t="s">
        <v>215</v>
      </c>
      <c r="D145" s="135" t="s">
        <v>8</v>
      </c>
      <c r="E145" s="135" t="s">
        <v>8</v>
      </c>
      <c r="F145" s="133"/>
      <c r="G145" s="136">
        <v>1100</v>
      </c>
    </row>
    <row r="146" spans="1:7" x14ac:dyDescent="0.25">
      <c r="A146" s="137"/>
      <c r="B146" s="138">
        <v>42451</v>
      </c>
      <c r="C146" s="135" t="s">
        <v>257</v>
      </c>
      <c r="D146" s="135" t="s">
        <v>258</v>
      </c>
      <c r="E146" s="135" t="s">
        <v>259</v>
      </c>
      <c r="F146" s="135">
        <v>2000</v>
      </c>
      <c r="G146" s="136">
        <v>2000</v>
      </c>
    </row>
    <row r="147" spans="1:7" x14ac:dyDescent="0.25">
      <c r="A147" s="137"/>
      <c r="B147" s="138">
        <v>42453</v>
      </c>
      <c r="C147" s="135" t="s">
        <v>209</v>
      </c>
      <c r="D147" s="135" t="s">
        <v>210</v>
      </c>
      <c r="E147" s="135" t="s">
        <v>211</v>
      </c>
      <c r="F147" s="135">
        <v>500</v>
      </c>
      <c r="G147" s="136">
        <v>500</v>
      </c>
    </row>
    <row r="148" spans="1:7" x14ac:dyDescent="0.25">
      <c r="A148" s="137"/>
      <c r="B148" s="137"/>
      <c r="C148" s="135" t="s">
        <v>278</v>
      </c>
      <c r="D148" s="135" t="s">
        <v>133</v>
      </c>
      <c r="E148" s="135" t="s">
        <v>130</v>
      </c>
      <c r="F148" s="135">
        <v>1</v>
      </c>
      <c r="G148" s="136">
        <v>1</v>
      </c>
    </row>
    <row r="149" spans="1:7" x14ac:dyDescent="0.25">
      <c r="A149" s="137"/>
      <c r="B149" s="138">
        <v>42456</v>
      </c>
      <c r="C149" s="135" t="s">
        <v>286</v>
      </c>
      <c r="D149" s="135" t="s">
        <v>8</v>
      </c>
      <c r="E149" s="135" t="s">
        <v>8</v>
      </c>
      <c r="F149" s="133"/>
      <c r="G149" s="136">
        <v>5165.43</v>
      </c>
    </row>
    <row r="150" spans="1:7" x14ac:dyDescent="0.25">
      <c r="A150" s="135" t="s">
        <v>1012</v>
      </c>
      <c r="B150" s="133"/>
      <c r="C150" s="133"/>
      <c r="D150" s="133"/>
      <c r="E150" s="133"/>
      <c r="F150" s="133"/>
      <c r="G150" s="136">
        <v>93000</v>
      </c>
    </row>
    <row r="151" spans="1:7" x14ac:dyDescent="0.25">
      <c r="A151" s="135" t="s">
        <v>174</v>
      </c>
      <c r="B151" s="138">
        <v>42417</v>
      </c>
      <c r="C151" s="135" t="s">
        <v>170</v>
      </c>
      <c r="D151" s="135" t="s">
        <v>171</v>
      </c>
      <c r="E151" s="135" t="s">
        <v>35</v>
      </c>
      <c r="F151" s="135">
        <v>300</v>
      </c>
      <c r="G151" s="136">
        <v>300</v>
      </c>
    </row>
    <row r="152" spans="1:7" x14ac:dyDescent="0.25">
      <c r="A152" s="137"/>
      <c r="B152" s="137"/>
      <c r="C152" s="135" t="s">
        <v>173</v>
      </c>
      <c r="D152" s="135" t="s">
        <v>171</v>
      </c>
      <c r="E152" s="135" t="s">
        <v>8</v>
      </c>
      <c r="F152" s="133"/>
      <c r="G152" s="136">
        <v>200</v>
      </c>
    </row>
    <row r="153" spans="1:7" x14ac:dyDescent="0.25">
      <c r="A153" s="137"/>
      <c r="B153" s="137"/>
      <c r="C153" s="135" t="s">
        <v>193</v>
      </c>
      <c r="D153" s="135" t="s">
        <v>8</v>
      </c>
      <c r="E153" s="135" t="s">
        <v>8</v>
      </c>
      <c r="F153" s="133"/>
      <c r="G153" s="136">
        <v>500</v>
      </c>
    </row>
    <row r="154" spans="1:7" x14ac:dyDescent="0.25">
      <c r="A154" s="137"/>
      <c r="B154" s="137"/>
      <c r="C154" s="135" t="s">
        <v>194</v>
      </c>
      <c r="D154" s="135" t="s">
        <v>8</v>
      </c>
      <c r="E154" s="135" t="s">
        <v>8</v>
      </c>
      <c r="F154" s="133"/>
      <c r="G154" s="136">
        <v>300</v>
      </c>
    </row>
    <row r="155" spans="1:7" x14ac:dyDescent="0.25">
      <c r="A155" s="137"/>
      <c r="B155" s="137"/>
      <c r="C155" s="135" t="s">
        <v>196</v>
      </c>
      <c r="D155" s="135" t="s">
        <v>8</v>
      </c>
      <c r="E155" s="135" t="s">
        <v>8</v>
      </c>
      <c r="F155" s="133"/>
      <c r="G155" s="136">
        <v>1000</v>
      </c>
    </row>
    <row r="156" spans="1:7" x14ac:dyDescent="0.25">
      <c r="A156" s="137"/>
      <c r="B156" s="137"/>
      <c r="C156" s="135" t="s">
        <v>197</v>
      </c>
      <c r="D156" s="135" t="s">
        <v>8</v>
      </c>
      <c r="E156" s="135" t="s">
        <v>8</v>
      </c>
      <c r="F156" s="133"/>
      <c r="G156" s="136">
        <v>30000</v>
      </c>
    </row>
    <row r="157" spans="1:7" x14ac:dyDescent="0.25">
      <c r="A157" s="137"/>
      <c r="B157" s="137"/>
      <c r="C157" s="135" t="s">
        <v>198</v>
      </c>
      <c r="D157" s="135" t="s">
        <v>8</v>
      </c>
      <c r="E157" s="135" t="s">
        <v>8</v>
      </c>
      <c r="F157" s="133"/>
      <c r="G157" s="136">
        <v>5000</v>
      </c>
    </row>
    <row r="158" spans="1:7" x14ac:dyDescent="0.25">
      <c r="A158" s="137"/>
      <c r="B158" s="137"/>
      <c r="C158" s="135" t="s">
        <v>199</v>
      </c>
      <c r="D158" s="135" t="s">
        <v>8</v>
      </c>
      <c r="E158" s="135" t="s">
        <v>8</v>
      </c>
      <c r="F158" s="133"/>
      <c r="G158" s="136">
        <v>1000</v>
      </c>
    </row>
    <row r="159" spans="1:7" x14ac:dyDescent="0.25">
      <c r="A159" s="137"/>
      <c r="B159" s="137"/>
      <c r="C159" s="135" t="s">
        <v>200</v>
      </c>
      <c r="D159" s="135" t="s">
        <v>8</v>
      </c>
      <c r="E159" s="135" t="s">
        <v>8</v>
      </c>
      <c r="F159" s="133"/>
      <c r="G159" s="136">
        <v>500</v>
      </c>
    </row>
    <row r="160" spans="1:7" x14ac:dyDescent="0.25">
      <c r="A160" s="137"/>
      <c r="B160" s="138">
        <v>42418</v>
      </c>
      <c r="C160" s="135" t="s">
        <v>178</v>
      </c>
      <c r="D160" s="135" t="s">
        <v>8</v>
      </c>
      <c r="E160" s="135" t="s">
        <v>8</v>
      </c>
      <c r="F160" s="133"/>
      <c r="G160" s="136">
        <v>20000</v>
      </c>
    </row>
    <row r="161" spans="1:7" x14ac:dyDescent="0.25">
      <c r="A161" s="137"/>
      <c r="B161" s="137"/>
      <c r="C161" s="135" t="s">
        <v>204</v>
      </c>
      <c r="D161" s="135" t="s">
        <v>8</v>
      </c>
      <c r="E161" s="135" t="s">
        <v>8</v>
      </c>
      <c r="F161" s="133"/>
      <c r="G161" s="136">
        <v>500</v>
      </c>
    </row>
    <row r="162" spans="1:7" x14ac:dyDescent="0.25">
      <c r="A162" s="137"/>
      <c r="B162" s="138">
        <v>42416</v>
      </c>
      <c r="C162" s="135" t="s">
        <v>188</v>
      </c>
      <c r="D162" s="135" t="s">
        <v>8</v>
      </c>
      <c r="E162" s="135" t="s">
        <v>8</v>
      </c>
      <c r="F162" s="133"/>
      <c r="G162" s="136">
        <v>500</v>
      </c>
    </row>
    <row r="163" spans="1:7" x14ac:dyDescent="0.25">
      <c r="A163" s="137"/>
      <c r="B163" s="137"/>
      <c r="C163" s="135" t="s">
        <v>190</v>
      </c>
      <c r="D163" s="135" t="s">
        <v>8</v>
      </c>
      <c r="E163" s="135" t="s">
        <v>8</v>
      </c>
      <c r="F163" s="133"/>
      <c r="G163" s="136">
        <v>500</v>
      </c>
    </row>
    <row r="164" spans="1:7" x14ac:dyDescent="0.25">
      <c r="A164" s="137"/>
      <c r="B164" s="137"/>
      <c r="C164" s="135" t="s">
        <v>191</v>
      </c>
      <c r="D164" s="135" t="s">
        <v>8</v>
      </c>
      <c r="E164" s="135" t="s">
        <v>8</v>
      </c>
      <c r="F164" s="133"/>
      <c r="G164" s="136">
        <v>1000</v>
      </c>
    </row>
    <row r="165" spans="1:7" x14ac:dyDescent="0.25">
      <c r="A165" s="137"/>
      <c r="B165" s="137"/>
      <c r="C165" s="135" t="s">
        <v>192</v>
      </c>
      <c r="D165" s="135" t="s">
        <v>8</v>
      </c>
      <c r="E165" s="135" t="s">
        <v>8</v>
      </c>
      <c r="F165" s="133"/>
      <c r="G165" s="136">
        <v>300</v>
      </c>
    </row>
    <row r="166" spans="1:7" x14ac:dyDescent="0.25">
      <c r="A166" s="137"/>
      <c r="B166" s="138">
        <v>42419</v>
      </c>
      <c r="C166" s="135" t="s">
        <v>181</v>
      </c>
      <c r="D166" s="135" t="s">
        <v>71</v>
      </c>
      <c r="E166" s="135" t="s">
        <v>182</v>
      </c>
      <c r="F166" s="135">
        <v>1000</v>
      </c>
      <c r="G166" s="136">
        <v>1000</v>
      </c>
    </row>
    <row r="167" spans="1:7" x14ac:dyDescent="0.25">
      <c r="A167" s="137"/>
      <c r="B167" s="137"/>
      <c r="C167" s="135" t="s">
        <v>183</v>
      </c>
      <c r="D167" s="135" t="s">
        <v>184</v>
      </c>
      <c r="E167" s="135" t="s">
        <v>72</v>
      </c>
      <c r="F167" s="135">
        <v>1000</v>
      </c>
      <c r="G167" s="136">
        <v>1000</v>
      </c>
    </row>
    <row r="168" spans="1:7" x14ac:dyDescent="0.25">
      <c r="A168" s="137"/>
      <c r="B168" s="137"/>
      <c r="C168" s="135" t="s">
        <v>185</v>
      </c>
      <c r="D168" s="135" t="s">
        <v>186</v>
      </c>
      <c r="E168" s="135" t="s">
        <v>187</v>
      </c>
      <c r="F168" s="135">
        <v>100</v>
      </c>
      <c r="G168" s="136">
        <v>100</v>
      </c>
    </row>
    <row r="169" spans="1:7" x14ac:dyDescent="0.25">
      <c r="A169" s="137"/>
      <c r="B169" s="137"/>
      <c r="C169" s="135" t="s">
        <v>202</v>
      </c>
      <c r="D169" s="135" t="s">
        <v>8</v>
      </c>
      <c r="E169" s="135" t="s">
        <v>8</v>
      </c>
      <c r="F169" s="133"/>
      <c r="G169" s="136">
        <v>1000</v>
      </c>
    </row>
    <row r="170" spans="1:7" x14ac:dyDescent="0.25">
      <c r="A170" s="137"/>
      <c r="B170" s="137"/>
      <c r="C170" s="135" t="s">
        <v>203</v>
      </c>
      <c r="D170" s="135" t="s">
        <v>8</v>
      </c>
      <c r="E170" s="135" t="s">
        <v>8</v>
      </c>
      <c r="F170" s="133"/>
      <c r="G170" s="136">
        <v>10000</v>
      </c>
    </row>
    <row r="171" spans="1:7" x14ac:dyDescent="0.25">
      <c r="A171" s="137"/>
      <c r="B171" s="138">
        <v>42420</v>
      </c>
      <c r="C171" s="135" t="s">
        <v>205</v>
      </c>
      <c r="D171" s="135" t="s">
        <v>8</v>
      </c>
      <c r="E171" s="135" t="s">
        <v>8</v>
      </c>
      <c r="F171" s="133"/>
      <c r="G171" s="136">
        <v>1000</v>
      </c>
    </row>
    <row r="172" spans="1:7" x14ac:dyDescent="0.25">
      <c r="A172" s="137"/>
      <c r="B172" s="138">
        <v>42423</v>
      </c>
      <c r="C172" s="135" t="s">
        <v>206</v>
      </c>
      <c r="D172" s="135" t="s">
        <v>8</v>
      </c>
      <c r="E172" s="135" t="s">
        <v>8</v>
      </c>
      <c r="F172" s="133"/>
      <c r="G172" s="136">
        <v>100</v>
      </c>
    </row>
    <row r="173" spans="1:7" x14ac:dyDescent="0.25">
      <c r="A173" s="137"/>
      <c r="B173" s="138">
        <v>42424</v>
      </c>
      <c r="C173" s="135" t="s">
        <v>207</v>
      </c>
      <c r="D173" s="135" t="s">
        <v>8</v>
      </c>
      <c r="E173" s="135" t="s">
        <v>8</v>
      </c>
      <c r="F173" s="133"/>
      <c r="G173" s="136">
        <v>500</v>
      </c>
    </row>
    <row r="174" spans="1:7" x14ac:dyDescent="0.25">
      <c r="A174" s="137"/>
      <c r="B174" s="138">
        <v>42426</v>
      </c>
      <c r="C174" s="135" t="s">
        <v>212</v>
      </c>
      <c r="D174" s="135" t="s">
        <v>8</v>
      </c>
      <c r="E174" s="135" t="s">
        <v>8</v>
      </c>
      <c r="F174" s="133"/>
      <c r="G174" s="136">
        <v>200</v>
      </c>
    </row>
    <row r="175" spans="1:7" x14ac:dyDescent="0.25">
      <c r="A175" s="137"/>
      <c r="B175" s="138">
        <v>42429</v>
      </c>
      <c r="C175" s="135" t="s">
        <v>216</v>
      </c>
      <c r="D175" s="135" t="s">
        <v>8</v>
      </c>
      <c r="E175" s="135" t="s">
        <v>8</v>
      </c>
      <c r="F175" s="133"/>
      <c r="G175" s="136">
        <v>1000</v>
      </c>
    </row>
    <row r="176" spans="1:7" x14ac:dyDescent="0.25">
      <c r="A176" s="137"/>
      <c r="B176" s="138">
        <v>42438</v>
      </c>
      <c r="C176" s="135" t="s">
        <v>218</v>
      </c>
      <c r="D176" s="135" t="s">
        <v>8</v>
      </c>
      <c r="E176" s="135" t="s">
        <v>8</v>
      </c>
      <c r="F176" s="133"/>
      <c r="G176" s="136">
        <v>200</v>
      </c>
    </row>
    <row r="177" spans="1:7" x14ac:dyDescent="0.25">
      <c r="A177" s="137"/>
      <c r="B177" s="138">
        <v>42439</v>
      </c>
      <c r="C177" s="135" t="s">
        <v>219</v>
      </c>
      <c r="D177" s="135" t="s">
        <v>8</v>
      </c>
      <c r="E177" s="135" t="s">
        <v>8</v>
      </c>
      <c r="F177" s="133"/>
      <c r="G177" s="136">
        <v>100</v>
      </c>
    </row>
    <row r="178" spans="1:7" x14ac:dyDescent="0.25">
      <c r="A178" s="137"/>
      <c r="B178" s="138">
        <v>42447</v>
      </c>
      <c r="C178" s="135" t="s">
        <v>235</v>
      </c>
      <c r="D178" s="135" t="s">
        <v>8</v>
      </c>
      <c r="E178" s="135" t="s">
        <v>8</v>
      </c>
      <c r="F178" s="133"/>
      <c r="G178" s="136">
        <v>100</v>
      </c>
    </row>
    <row r="179" spans="1:7" x14ac:dyDescent="0.25">
      <c r="A179" s="137"/>
      <c r="B179" s="138">
        <v>42456</v>
      </c>
      <c r="C179" s="135" t="s">
        <v>146</v>
      </c>
      <c r="D179" s="135" t="s">
        <v>63</v>
      </c>
      <c r="E179" s="135" t="s">
        <v>64</v>
      </c>
      <c r="F179" s="135">
        <v>1000</v>
      </c>
      <c r="G179" s="136">
        <v>1000</v>
      </c>
    </row>
    <row r="180" spans="1:7" x14ac:dyDescent="0.25">
      <c r="A180" s="137"/>
      <c r="B180" s="137"/>
      <c r="C180" s="135" t="s">
        <v>286</v>
      </c>
      <c r="D180" s="135" t="s">
        <v>8</v>
      </c>
      <c r="E180" s="135" t="s">
        <v>8</v>
      </c>
      <c r="F180" s="133"/>
      <c r="G180" s="136">
        <v>834.57</v>
      </c>
    </row>
    <row r="181" spans="1:7" x14ac:dyDescent="0.25">
      <c r="A181" s="137"/>
      <c r="B181" s="138">
        <v>42458</v>
      </c>
      <c r="C181" s="135" t="s">
        <v>288</v>
      </c>
      <c r="D181" s="135" t="s">
        <v>8</v>
      </c>
      <c r="E181" s="135" t="s">
        <v>8</v>
      </c>
      <c r="F181" s="133"/>
      <c r="G181" s="136">
        <v>100</v>
      </c>
    </row>
    <row r="182" spans="1:7" x14ac:dyDescent="0.25">
      <c r="A182" s="137"/>
      <c r="B182" s="138">
        <v>42459</v>
      </c>
      <c r="C182" s="135" t="s">
        <v>289</v>
      </c>
      <c r="D182" s="135" t="s">
        <v>8</v>
      </c>
      <c r="E182" s="135" t="s">
        <v>8</v>
      </c>
      <c r="F182" s="133"/>
      <c r="G182" s="136">
        <v>7500</v>
      </c>
    </row>
    <row r="183" spans="1:7" x14ac:dyDescent="0.25">
      <c r="A183" s="137"/>
      <c r="B183" s="138">
        <v>42460</v>
      </c>
      <c r="C183" s="135" t="s">
        <v>175</v>
      </c>
      <c r="D183" s="135" t="s">
        <v>74</v>
      </c>
      <c r="E183" s="135" t="s">
        <v>177</v>
      </c>
      <c r="F183" s="135">
        <v>1000</v>
      </c>
      <c r="G183" s="136">
        <v>1000</v>
      </c>
    </row>
    <row r="184" spans="1:7" x14ac:dyDescent="0.25">
      <c r="A184" s="137"/>
      <c r="B184" s="138">
        <v>42464</v>
      </c>
      <c r="C184" s="135" t="s">
        <v>295</v>
      </c>
      <c r="D184" s="135" t="s">
        <v>8</v>
      </c>
      <c r="E184" s="135" t="s">
        <v>8</v>
      </c>
      <c r="F184" s="133"/>
      <c r="G184" s="136">
        <v>124965.43</v>
      </c>
    </row>
    <row r="185" spans="1:7" x14ac:dyDescent="0.25">
      <c r="A185" s="137"/>
      <c r="B185" s="138">
        <v>42466</v>
      </c>
      <c r="C185" s="135" t="s">
        <v>183</v>
      </c>
      <c r="D185" s="135" t="s">
        <v>184</v>
      </c>
      <c r="E185" s="135" t="s">
        <v>72</v>
      </c>
      <c r="F185" s="135">
        <v>500</v>
      </c>
      <c r="G185" s="136">
        <v>500</v>
      </c>
    </row>
    <row r="186" spans="1:7" x14ac:dyDescent="0.25">
      <c r="A186" s="137"/>
      <c r="B186" s="137"/>
      <c r="C186" s="135" t="s">
        <v>311</v>
      </c>
      <c r="D186" s="135" t="s">
        <v>312</v>
      </c>
      <c r="E186" s="135" t="s">
        <v>8</v>
      </c>
      <c r="F186" s="133"/>
      <c r="G186" s="136">
        <v>16000</v>
      </c>
    </row>
    <row r="187" spans="1:7" x14ac:dyDescent="0.25">
      <c r="A187" s="137"/>
      <c r="B187" s="138">
        <v>42463</v>
      </c>
      <c r="C187" s="135" t="s">
        <v>298</v>
      </c>
      <c r="D187" s="135" t="s">
        <v>8</v>
      </c>
      <c r="E187" s="135" t="s">
        <v>8</v>
      </c>
      <c r="F187" s="133"/>
      <c r="G187" s="136">
        <v>100</v>
      </c>
    </row>
    <row r="188" spans="1:7" x14ac:dyDescent="0.25">
      <c r="A188" s="137"/>
      <c r="B188" s="137"/>
      <c r="C188" s="135" t="s">
        <v>299</v>
      </c>
      <c r="D188" s="135" t="s">
        <v>8</v>
      </c>
      <c r="E188" s="135" t="s">
        <v>8</v>
      </c>
      <c r="F188" s="133"/>
      <c r="G188" s="136">
        <v>100</v>
      </c>
    </row>
    <row r="189" spans="1:7" x14ac:dyDescent="0.25">
      <c r="A189" s="135" t="s">
        <v>1011</v>
      </c>
      <c r="B189" s="133"/>
      <c r="C189" s="133"/>
      <c r="D189" s="133"/>
      <c r="E189" s="133"/>
      <c r="F189" s="133"/>
      <c r="G189" s="136">
        <v>230000</v>
      </c>
    </row>
    <row r="190" spans="1:7" x14ac:dyDescent="0.25">
      <c r="A190" s="135" t="s">
        <v>189</v>
      </c>
      <c r="B190" s="138">
        <v>42416</v>
      </c>
      <c r="C190" s="135" t="s">
        <v>188</v>
      </c>
      <c r="D190" s="135" t="s">
        <v>8</v>
      </c>
      <c r="E190" s="135" t="s">
        <v>8</v>
      </c>
      <c r="F190" s="133"/>
      <c r="G190" s="136">
        <v>500</v>
      </c>
    </row>
    <row r="191" spans="1:7" x14ac:dyDescent="0.25">
      <c r="A191" s="137"/>
      <c r="B191" s="138">
        <v>42464</v>
      </c>
      <c r="C191" s="135" t="s">
        <v>295</v>
      </c>
      <c r="D191" s="135" t="s">
        <v>8</v>
      </c>
      <c r="E191" s="135" t="s">
        <v>8</v>
      </c>
      <c r="F191" s="133"/>
      <c r="G191" s="136">
        <v>44500</v>
      </c>
    </row>
    <row r="192" spans="1:7" x14ac:dyDescent="0.25">
      <c r="A192" s="135" t="s">
        <v>1010</v>
      </c>
      <c r="B192" s="133"/>
      <c r="C192" s="133"/>
      <c r="D192" s="133"/>
      <c r="E192" s="133"/>
      <c r="F192" s="133"/>
      <c r="G192" s="136">
        <v>45000</v>
      </c>
    </row>
    <row r="193" spans="1:7" x14ac:dyDescent="0.25">
      <c r="A193" s="135" t="s">
        <v>222</v>
      </c>
      <c r="B193" s="138">
        <v>42446</v>
      </c>
      <c r="C193" s="135" t="s">
        <v>220</v>
      </c>
      <c r="D193" s="135" t="s">
        <v>8</v>
      </c>
      <c r="E193" s="135" t="s">
        <v>8</v>
      </c>
      <c r="F193" s="133"/>
      <c r="G193" s="136">
        <v>500</v>
      </c>
    </row>
    <row r="194" spans="1:7" x14ac:dyDescent="0.25">
      <c r="A194" s="137"/>
      <c r="B194" s="137"/>
      <c r="C194" s="135" t="s">
        <v>223</v>
      </c>
      <c r="D194" s="135" t="s">
        <v>8</v>
      </c>
      <c r="E194" s="135" t="s">
        <v>8</v>
      </c>
      <c r="F194" s="133"/>
      <c r="G194" s="136">
        <v>500</v>
      </c>
    </row>
    <row r="195" spans="1:7" x14ac:dyDescent="0.25">
      <c r="A195" s="137"/>
      <c r="B195" s="137"/>
      <c r="C195" s="135" t="s">
        <v>224</v>
      </c>
      <c r="D195" s="135" t="s">
        <v>8</v>
      </c>
      <c r="E195" s="135" t="s">
        <v>8</v>
      </c>
      <c r="F195" s="133"/>
      <c r="G195" s="136">
        <v>200</v>
      </c>
    </row>
    <row r="196" spans="1:7" x14ac:dyDescent="0.25">
      <c r="A196" s="137"/>
      <c r="B196" s="137"/>
      <c r="C196" s="135" t="s">
        <v>226</v>
      </c>
      <c r="D196" s="135" t="s">
        <v>8</v>
      </c>
      <c r="E196" s="135" t="s">
        <v>8</v>
      </c>
      <c r="F196" s="133"/>
      <c r="G196" s="136">
        <v>100</v>
      </c>
    </row>
    <row r="197" spans="1:7" x14ac:dyDescent="0.25">
      <c r="A197" s="137"/>
      <c r="B197" s="137"/>
      <c r="C197" s="135" t="s">
        <v>227</v>
      </c>
      <c r="D197" s="135" t="s">
        <v>8</v>
      </c>
      <c r="E197" s="135" t="s">
        <v>8</v>
      </c>
      <c r="F197" s="133"/>
      <c r="G197" s="136">
        <v>200</v>
      </c>
    </row>
    <row r="198" spans="1:7" x14ac:dyDescent="0.25">
      <c r="A198" s="137"/>
      <c r="B198" s="137"/>
      <c r="C198" s="135" t="s">
        <v>228</v>
      </c>
      <c r="D198" s="135" t="s">
        <v>8</v>
      </c>
      <c r="E198" s="135" t="s">
        <v>8</v>
      </c>
      <c r="F198" s="133"/>
      <c r="G198" s="136">
        <v>100</v>
      </c>
    </row>
    <row r="199" spans="1:7" x14ac:dyDescent="0.25">
      <c r="A199" s="137"/>
      <c r="B199" s="137"/>
      <c r="C199" s="135" t="s">
        <v>229</v>
      </c>
      <c r="D199" s="135" t="s">
        <v>8</v>
      </c>
      <c r="E199" s="135" t="s">
        <v>8</v>
      </c>
      <c r="F199" s="133"/>
      <c r="G199" s="136">
        <v>600</v>
      </c>
    </row>
    <row r="200" spans="1:7" x14ac:dyDescent="0.25">
      <c r="A200" s="137"/>
      <c r="B200" s="137"/>
      <c r="C200" s="135" t="s">
        <v>230</v>
      </c>
      <c r="D200" s="135" t="s">
        <v>8</v>
      </c>
      <c r="E200" s="135" t="s">
        <v>8</v>
      </c>
      <c r="F200" s="133"/>
      <c r="G200" s="136">
        <v>5000</v>
      </c>
    </row>
    <row r="201" spans="1:7" x14ac:dyDescent="0.25">
      <c r="A201" s="137"/>
      <c r="B201" s="138">
        <v>42447</v>
      </c>
      <c r="C201" s="135" t="s">
        <v>236</v>
      </c>
      <c r="D201" s="135" t="s">
        <v>8</v>
      </c>
      <c r="E201" s="135" t="s">
        <v>8</v>
      </c>
      <c r="F201" s="133"/>
      <c r="G201" s="136">
        <v>1000</v>
      </c>
    </row>
    <row r="202" spans="1:7" x14ac:dyDescent="0.25">
      <c r="A202" s="137"/>
      <c r="B202" s="138">
        <v>42464</v>
      </c>
      <c r="C202" s="135" t="s">
        <v>295</v>
      </c>
      <c r="D202" s="135" t="s">
        <v>8</v>
      </c>
      <c r="E202" s="135" t="s">
        <v>8</v>
      </c>
      <c r="F202" s="133"/>
      <c r="G202" s="136">
        <v>30534.570000000007</v>
      </c>
    </row>
    <row r="203" spans="1:7" x14ac:dyDescent="0.25">
      <c r="A203" s="137"/>
      <c r="B203" s="137"/>
      <c r="C203" s="135" t="s">
        <v>300</v>
      </c>
      <c r="D203" s="135" t="s">
        <v>8</v>
      </c>
      <c r="E203" s="135" t="s">
        <v>8</v>
      </c>
      <c r="F203" s="133"/>
      <c r="G203" s="136">
        <v>80</v>
      </c>
    </row>
    <row r="204" spans="1:7" x14ac:dyDescent="0.25">
      <c r="A204" s="137"/>
      <c r="B204" s="137"/>
      <c r="C204" s="135" t="s">
        <v>301</v>
      </c>
      <c r="D204" s="135" t="s">
        <v>8</v>
      </c>
      <c r="E204" s="135" t="s">
        <v>8</v>
      </c>
      <c r="F204" s="133"/>
      <c r="G204" s="136">
        <v>18</v>
      </c>
    </row>
    <row r="205" spans="1:7" x14ac:dyDescent="0.25">
      <c r="A205" s="137"/>
      <c r="B205" s="138">
        <v>42466</v>
      </c>
      <c r="C205" s="135" t="s">
        <v>297</v>
      </c>
      <c r="D205" s="135" t="s">
        <v>8</v>
      </c>
      <c r="E205" s="135" t="s">
        <v>8</v>
      </c>
      <c r="F205" s="133"/>
      <c r="G205" s="136">
        <v>6290.88</v>
      </c>
    </row>
    <row r="206" spans="1:7" x14ac:dyDescent="0.25">
      <c r="A206" s="137"/>
      <c r="B206" s="137"/>
      <c r="C206" s="135" t="s">
        <v>302</v>
      </c>
      <c r="D206" s="135" t="s">
        <v>8</v>
      </c>
      <c r="E206" s="135" t="s">
        <v>8</v>
      </c>
      <c r="F206" s="133"/>
      <c r="G206" s="136">
        <v>150</v>
      </c>
    </row>
    <row r="207" spans="1:7" x14ac:dyDescent="0.25">
      <c r="A207" s="137"/>
      <c r="B207" s="138">
        <v>42467</v>
      </c>
      <c r="C207" s="135" t="s">
        <v>307</v>
      </c>
      <c r="D207" s="135" t="s">
        <v>8</v>
      </c>
      <c r="E207" s="135" t="s">
        <v>8</v>
      </c>
      <c r="F207" s="133"/>
      <c r="G207" s="136">
        <v>4320</v>
      </c>
    </row>
    <row r="208" spans="1:7" x14ac:dyDescent="0.25">
      <c r="A208" s="137"/>
      <c r="B208" s="137"/>
      <c r="C208" s="135" t="s">
        <v>308</v>
      </c>
      <c r="D208" s="135" t="s">
        <v>8</v>
      </c>
      <c r="E208" s="135" t="s">
        <v>8</v>
      </c>
      <c r="F208" s="133"/>
      <c r="G208" s="136">
        <v>906.55</v>
      </c>
    </row>
    <row r="209" spans="1:7" x14ac:dyDescent="0.25">
      <c r="A209" s="137"/>
      <c r="B209" s="138">
        <v>42498</v>
      </c>
      <c r="C209" s="135" t="s">
        <v>327</v>
      </c>
      <c r="D209" s="135" t="s">
        <v>8</v>
      </c>
      <c r="E209" s="135" t="s">
        <v>8</v>
      </c>
      <c r="F209" s="133"/>
      <c r="G209" s="136">
        <v>4450</v>
      </c>
    </row>
    <row r="210" spans="1:7" x14ac:dyDescent="0.25">
      <c r="A210" s="135" t="s">
        <v>1009</v>
      </c>
      <c r="B210" s="133"/>
      <c r="C210" s="133"/>
      <c r="D210" s="133"/>
      <c r="E210" s="133"/>
      <c r="F210" s="133"/>
      <c r="G210" s="136">
        <v>54950.000000000007</v>
      </c>
    </row>
    <row r="211" spans="1:7" x14ac:dyDescent="0.25">
      <c r="A211" s="135" t="s">
        <v>238</v>
      </c>
      <c r="B211" s="138">
        <v>42443</v>
      </c>
      <c r="C211" s="135" t="s">
        <v>239</v>
      </c>
      <c r="D211" s="135" t="s">
        <v>8</v>
      </c>
      <c r="E211" s="135" t="s">
        <v>8</v>
      </c>
      <c r="F211" s="133"/>
      <c r="G211" s="136">
        <v>1100000</v>
      </c>
    </row>
    <row r="212" spans="1:7" x14ac:dyDescent="0.25">
      <c r="A212" s="137"/>
      <c r="B212" s="138">
        <v>42460</v>
      </c>
      <c r="C212" s="135" t="s">
        <v>215</v>
      </c>
      <c r="D212" s="135" t="s">
        <v>8</v>
      </c>
      <c r="E212" s="135" t="s">
        <v>8</v>
      </c>
      <c r="F212" s="133"/>
      <c r="G212" s="136">
        <v>1500</v>
      </c>
    </row>
    <row r="213" spans="1:7" x14ac:dyDescent="0.25">
      <c r="A213" s="137"/>
      <c r="B213" s="138">
        <v>42466</v>
      </c>
      <c r="C213" s="135" t="s">
        <v>303</v>
      </c>
      <c r="D213" s="135" t="s">
        <v>304</v>
      </c>
      <c r="E213" s="135" t="s">
        <v>305</v>
      </c>
      <c r="F213" s="135">
        <v>20000</v>
      </c>
      <c r="G213" s="136">
        <v>20000</v>
      </c>
    </row>
    <row r="214" spans="1:7" x14ac:dyDescent="0.25">
      <c r="A214" s="137"/>
      <c r="B214" s="138">
        <v>42515</v>
      </c>
      <c r="C214" s="135" t="s">
        <v>343</v>
      </c>
      <c r="D214" s="135" t="s">
        <v>342</v>
      </c>
      <c r="E214" s="135" t="s">
        <v>8</v>
      </c>
      <c r="F214" s="133"/>
      <c r="G214" s="136">
        <v>1</v>
      </c>
    </row>
    <row r="215" spans="1:7" x14ac:dyDescent="0.25">
      <c r="A215" s="137"/>
      <c r="B215" s="138">
        <v>42516</v>
      </c>
      <c r="C215" s="135" t="s">
        <v>319</v>
      </c>
      <c r="D215" s="135" t="s">
        <v>258</v>
      </c>
      <c r="E215" s="135" t="s">
        <v>8</v>
      </c>
      <c r="F215" s="133"/>
      <c r="G215" s="136">
        <v>130</v>
      </c>
    </row>
    <row r="216" spans="1:7" x14ac:dyDescent="0.25">
      <c r="A216" s="137"/>
      <c r="B216" s="137"/>
      <c r="C216" s="135" t="s">
        <v>344</v>
      </c>
      <c r="D216" s="135" t="s">
        <v>152</v>
      </c>
      <c r="E216" s="135" t="s">
        <v>8</v>
      </c>
      <c r="F216" s="133"/>
      <c r="G216" s="136">
        <v>300</v>
      </c>
    </row>
    <row r="217" spans="1:7" x14ac:dyDescent="0.25">
      <c r="A217" s="137"/>
      <c r="B217" s="137"/>
      <c r="C217" s="135" t="s">
        <v>340</v>
      </c>
      <c r="D217" s="135" t="s">
        <v>341</v>
      </c>
      <c r="E217" s="135" t="s">
        <v>177</v>
      </c>
      <c r="F217" s="135">
        <v>1000</v>
      </c>
      <c r="G217" s="136">
        <v>1000</v>
      </c>
    </row>
    <row r="218" spans="1:7" x14ac:dyDescent="0.25">
      <c r="A218" s="137"/>
      <c r="B218" s="137"/>
      <c r="C218" s="135" t="s">
        <v>346</v>
      </c>
      <c r="D218" s="135" t="s">
        <v>347</v>
      </c>
      <c r="E218" s="135" t="s">
        <v>8</v>
      </c>
      <c r="F218" s="133"/>
      <c r="G218" s="136">
        <v>100</v>
      </c>
    </row>
    <row r="219" spans="1:7" x14ac:dyDescent="0.25">
      <c r="A219" s="137"/>
      <c r="B219" s="137"/>
      <c r="C219" s="135" t="s">
        <v>348</v>
      </c>
      <c r="D219" s="135" t="s">
        <v>349</v>
      </c>
      <c r="E219" s="135" t="s">
        <v>8</v>
      </c>
      <c r="F219" s="133"/>
      <c r="G219" s="136">
        <v>300</v>
      </c>
    </row>
    <row r="220" spans="1:7" x14ac:dyDescent="0.25">
      <c r="A220" s="137"/>
      <c r="B220" s="137"/>
      <c r="C220" s="135" t="s">
        <v>350</v>
      </c>
      <c r="D220" s="135" t="s">
        <v>38</v>
      </c>
      <c r="E220" s="135" t="s">
        <v>8</v>
      </c>
      <c r="F220" s="133"/>
      <c r="G220" s="136">
        <v>25</v>
      </c>
    </row>
    <row r="221" spans="1:7" x14ac:dyDescent="0.25">
      <c r="A221" s="137"/>
      <c r="B221" s="137"/>
      <c r="C221" s="135" t="s">
        <v>351</v>
      </c>
      <c r="D221" s="135" t="s">
        <v>80</v>
      </c>
      <c r="E221" s="135" t="s">
        <v>8</v>
      </c>
      <c r="F221" s="133"/>
      <c r="G221" s="136">
        <v>100</v>
      </c>
    </row>
    <row r="222" spans="1:7" x14ac:dyDescent="0.25">
      <c r="A222" s="137"/>
      <c r="B222" s="137"/>
      <c r="C222" s="135" t="s">
        <v>353</v>
      </c>
      <c r="D222" s="135" t="s">
        <v>354</v>
      </c>
      <c r="E222" s="135" t="s">
        <v>8</v>
      </c>
      <c r="F222" s="133"/>
      <c r="G222" s="136">
        <v>100</v>
      </c>
    </row>
    <row r="223" spans="1:7" x14ac:dyDescent="0.25">
      <c r="A223" s="137"/>
      <c r="B223" s="137"/>
      <c r="C223" s="135" t="s">
        <v>355</v>
      </c>
      <c r="D223" s="135" t="s">
        <v>58</v>
      </c>
      <c r="E223" s="135" t="s">
        <v>8</v>
      </c>
      <c r="F223" s="133"/>
      <c r="G223" s="136">
        <v>100</v>
      </c>
    </row>
    <row r="224" spans="1:7" x14ac:dyDescent="0.25">
      <c r="A224" s="137"/>
      <c r="B224" s="138">
        <v>42517</v>
      </c>
      <c r="C224" s="135" t="s">
        <v>359</v>
      </c>
      <c r="D224" s="135" t="s">
        <v>360</v>
      </c>
      <c r="E224" s="135" t="s">
        <v>8</v>
      </c>
      <c r="F224" s="133"/>
      <c r="G224" s="136">
        <v>100</v>
      </c>
    </row>
    <row r="225" spans="1:7" x14ac:dyDescent="0.25">
      <c r="A225" s="137"/>
      <c r="B225" s="137"/>
      <c r="C225" s="135" t="s">
        <v>215</v>
      </c>
      <c r="D225" s="135" t="s">
        <v>8</v>
      </c>
      <c r="E225" s="135" t="s">
        <v>8</v>
      </c>
      <c r="F225" s="133"/>
      <c r="G225" s="136">
        <v>1025</v>
      </c>
    </row>
    <row r="226" spans="1:7" x14ac:dyDescent="0.25">
      <c r="A226" s="137"/>
      <c r="B226" s="137"/>
      <c r="C226" s="135" t="s">
        <v>358</v>
      </c>
      <c r="D226" s="135" t="s">
        <v>357</v>
      </c>
      <c r="E226" s="135" t="s">
        <v>8</v>
      </c>
      <c r="F226" s="133"/>
      <c r="G226" s="136">
        <v>1000</v>
      </c>
    </row>
    <row r="227" spans="1:7" x14ac:dyDescent="0.25">
      <c r="A227" s="137"/>
      <c r="B227" s="137"/>
      <c r="C227" s="135" t="s">
        <v>361</v>
      </c>
      <c r="D227" s="135" t="s">
        <v>41</v>
      </c>
      <c r="E227" s="135" t="s">
        <v>8</v>
      </c>
      <c r="F227" s="133"/>
      <c r="G227" s="136">
        <v>1000</v>
      </c>
    </row>
    <row r="228" spans="1:7" x14ac:dyDescent="0.25">
      <c r="A228" s="137"/>
      <c r="B228" s="138">
        <v>42518</v>
      </c>
      <c r="C228" s="135" t="s">
        <v>362</v>
      </c>
      <c r="D228" s="135" t="s">
        <v>363</v>
      </c>
      <c r="E228" s="135" t="s">
        <v>8</v>
      </c>
      <c r="F228" s="133"/>
      <c r="G228" s="136">
        <v>100</v>
      </c>
    </row>
    <row r="229" spans="1:7" x14ac:dyDescent="0.25">
      <c r="A229" s="137"/>
      <c r="B229" s="138">
        <v>42519</v>
      </c>
      <c r="C229" s="135" t="s">
        <v>364</v>
      </c>
      <c r="D229" s="135" t="s">
        <v>133</v>
      </c>
      <c r="E229" s="135" t="s">
        <v>8</v>
      </c>
      <c r="F229" s="133"/>
      <c r="G229" s="136">
        <v>500</v>
      </c>
    </row>
    <row r="230" spans="1:7" x14ac:dyDescent="0.25">
      <c r="A230" s="137"/>
      <c r="B230" s="138">
        <v>42533</v>
      </c>
      <c r="C230" s="135" t="s">
        <v>253</v>
      </c>
      <c r="D230" s="135" t="s">
        <v>8</v>
      </c>
      <c r="E230" s="135" t="s">
        <v>8</v>
      </c>
      <c r="F230" s="133"/>
      <c r="G230" s="136">
        <v>100</v>
      </c>
    </row>
    <row r="231" spans="1:7" x14ac:dyDescent="0.25">
      <c r="A231" s="137"/>
      <c r="B231" s="138">
        <v>42540</v>
      </c>
      <c r="C231" s="135" t="s">
        <v>215</v>
      </c>
      <c r="D231" s="135" t="s">
        <v>8</v>
      </c>
      <c r="E231" s="135" t="s">
        <v>8</v>
      </c>
      <c r="F231" s="133"/>
      <c r="G231" s="136">
        <v>100</v>
      </c>
    </row>
    <row r="232" spans="1:7" x14ac:dyDescent="0.25">
      <c r="A232" s="137"/>
      <c r="B232" s="138">
        <v>42541</v>
      </c>
      <c r="C232" s="135" t="s">
        <v>298</v>
      </c>
      <c r="D232" s="135" t="s">
        <v>8</v>
      </c>
      <c r="E232" s="135" t="s">
        <v>8</v>
      </c>
      <c r="F232" s="133"/>
      <c r="G232" s="136">
        <v>100</v>
      </c>
    </row>
    <row r="233" spans="1:7" x14ac:dyDescent="0.25">
      <c r="A233" s="137"/>
      <c r="B233" s="138">
        <v>42545</v>
      </c>
      <c r="C233" s="135" t="s">
        <v>429</v>
      </c>
      <c r="D233" s="135" t="s">
        <v>430</v>
      </c>
      <c r="E233" s="135" t="s">
        <v>8</v>
      </c>
      <c r="F233" s="133"/>
      <c r="G233" s="136">
        <v>100</v>
      </c>
    </row>
    <row r="234" spans="1:7" x14ac:dyDescent="0.25">
      <c r="A234" s="137"/>
      <c r="B234" s="138">
        <v>42548</v>
      </c>
      <c r="C234" s="135" t="s">
        <v>8</v>
      </c>
      <c r="D234" s="135" t="s">
        <v>360</v>
      </c>
      <c r="E234" s="135" t="s">
        <v>8</v>
      </c>
      <c r="F234" s="133"/>
      <c r="G234" s="136">
        <v>50</v>
      </c>
    </row>
    <row r="235" spans="1:7" x14ac:dyDescent="0.25">
      <c r="A235" s="137"/>
      <c r="B235" s="137"/>
      <c r="C235" s="137"/>
      <c r="D235" s="135" t="s">
        <v>133</v>
      </c>
      <c r="E235" s="135" t="s">
        <v>8</v>
      </c>
      <c r="F235" s="133"/>
      <c r="G235" s="136">
        <v>100</v>
      </c>
    </row>
    <row r="236" spans="1:7" x14ac:dyDescent="0.25">
      <c r="A236" s="137"/>
      <c r="B236" s="137"/>
      <c r="C236" s="137"/>
      <c r="D236" s="135" t="s">
        <v>16</v>
      </c>
      <c r="E236" s="135" t="s">
        <v>8</v>
      </c>
      <c r="F236" s="133"/>
      <c r="G236" s="136">
        <v>100</v>
      </c>
    </row>
    <row r="237" spans="1:7" x14ac:dyDescent="0.25">
      <c r="A237" s="137"/>
      <c r="B237" s="137"/>
      <c r="C237" s="137"/>
      <c r="D237" s="135" t="s">
        <v>103</v>
      </c>
      <c r="E237" s="135" t="s">
        <v>8</v>
      </c>
      <c r="F237" s="133"/>
      <c r="G237" s="136">
        <v>500</v>
      </c>
    </row>
    <row r="238" spans="1:7" x14ac:dyDescent="0.25">
      <c r="A238" s="137"/>
      <c r="B238" s="137"/>
      <c r="C238" s="137"/>
      <c r="D238" s="135" t="s">
        <v>184</v>
      </c>
      <c r="E238" s="135" t="s">
        <v>8</v>
      </c>
      <c r="F238" s="133"/>
      <c r="G238" s="136">
        <v>1000</v>
      </c>
    </row>
    <row r="239" spans="1:7" x14ac:dyDescent="0.25">
      <c r="A239" s="137"/>
      <c r="B239" s="137"/>
      <c r="C239" s="137"/>
      <c r="D239" s="135" t="s">
        <v>669</v>
      </c>
      <c r="E239" s="135" t="s">
        <v>8</v>
      </c>
      <c r="F239" s="133"/>
      <c r="G239" s="136">
        <v>300</v>
      </c>
    </row>
    <row r="240" spans="1:7" x14ac:dyDescent="0.25">
      <c r="A240" s="137"/>
      <c r="B240" s="137"/>
      <c r="C240" s="135" t="s">
        <v>567</v>
      </c>
      <c r="D240" s="135" t="s">
        <v>568</v>
      </c>
      <c r="E240" s="135" t="s">
        <v>8</v>
      </c>
      <c r="F240" s="133"/>
      <c r="G240" s="136">
        <v>300</v>
      </c>
    </row>
    <row r="241" spans="1:7" x14ac:dyDescent="0.25">
      <c r="A241" s="137"/>
      <c r="B241" s="137"/>
      <c r="C241" s="135" t="s">
        <v>215</v>
      </c>
      <c r="D241" s="135" t="s">
        <v>8</v>
      </c>
      <c r="E241" s="135" t="s">
        <v>8</v>
      </c>
      <c r="F241" s="133"/>
      <c r="G241" s="136">
        <v>10029</v>
      </c>
    </row>
    <row r="242" spans="1:7" x14ac:dyDescent="0.25">
      <c r="A242" s="137"/>
      <c r="B242" s="137"/>
      <c r="C242" s="135" t="s">
        <v>125</v>
      </c>
      <c r="D242" s="135" t="s">
        <v>589</v>
      </c>
      <c r="E242" s="135" t="s">
        <v>8</v>
      </c>
      <c r="F242" s="133"/>
      <c r="G242" s="136">
        <v>2000</v>
      </c>
    </row>
    <row r="243" spans="1:7" x14ac:dyDescent="0.25">
      <c r="A243" s="137"/>
      <c r="B243" s="137"/>
      <c r="C243" s="135" t="s">
        <v>102</v>
      </c>
      <c r="D243" s="135" t="s">
        <v>82</v>
      </c>
      <c r="E243" s="135" t="s">
        <v>8</v>
      </c>
      <c r="F243" s="133"/>
      <c r="G243" s="136">
        <v>300</v>
      </c>
    </row>
    <row r="244" spans="1:7" x14ac:dyDescent="0.25">
      <c r="A244" s="137"/>
      <c r="B244" s="137"/>
      <c r="C244" s="135" t="s">
        <v>253</v>
      </c>
      <c r="D244" s="135" t="s">
        <v>512</v>
      </c>
      <c r="E244" s="135" t="s">
        <v>8</v>
      </c>
      <c r="F244" s="133"/>
      <c r="G244" s="136">
        <v>300</v>
      </c>
    </row>
    <row r="245" spans="1:7" x14ac:dyDescent="0.25">
      <c r="A245" s="137"/>
      <c r="B245" s="137"/>
      <c r="C245" s="135" t="s">
        <v>301</v>
      </c>
      <c r="D245" s="135" t="s">
        <v>537</v>
      </c>
      <c r="E245" s="135" t="s">
        <v>8</v>
      </c>
      <c r="F245" s="133"/>
      <c r="G245" s="136">
        <v>10</v>
      </c>
    </row>
    <row r="246" spans="1:7" x14ac:dyDescent="0.25">
      <c r="A246" s="137"/>
      <c r="B246" s="137"/>
      <c r="C246" s="135" t="s">
        <v>318</v>
      </c>
      <c r="D246" s="135" t="s">
        <v>470</v>
      </c>
      <c r="E246" s="135" t="s">
        <v>8</v>
      </c>
      <c r="F246" s="133"/>
      <c r="G246" s="136">
        <v>100</v>
      </c>
    </row>
    <row r="247" spans="1:7" x14ac:dyDescent="0.25">
      <c r="A247" s="137"/>
      <c r="B247" s="137"/>
      <c r="C247" s="137"/>
      <c r="D247" s="135" t="s">
        <v>20</v>
      </c>
      <c r="E247" s="135" t="s">
        <v>8</v>
      </c>
      <c r="F247" s="133"/>
      <c r="G247" s="136">
        <v>25</v>
      </c>
    </row>
    <row r="248" spans="1:7" x14ac:dyDescent="0.25">
      <c r="A248" s="137"/>
      <c r="B248" s="137"/>
      <c r="C248" s="135" t="s">
        <v>315</v>
      </c>
      <c r="D248" s="135" t="s">
        <v>171</v>
      </c>
      <c r="E248" s="135" t="s">
        <v>8</v>
      </c>
      <c r="F248" s="133"/>
      <c r="G248" s="136">
        <v>500</v>
      </c>
    </row>
    <row r="249" spans="1:7" x14ac:dyDescent="0.25">
      <c r="A249" s="137"/>
      <c r="B249" s="137"/>
      <c r="C249" s="135" t="s">
        <v>319</v>
      </c>
      <c r="D249" s="135" t="s">
        <v>258</v>
      </c>
      <c r="E249" s="135" t="s">
        <v>8</v>
      </c>
      <c r="F249" s="133"/>
      <c r="G249" s="136">
        <v>300</v>
      </c>
    </row>
    <row r="250" spans="1:7" x14ac:dyDescent="0.25">
      <c r="A250" s="137"/>
      <c r="B250" s="137"/>
      <c r="C250" s="135" t="s">
        <v>353</v>
      </c>
      <c r="D250" s="135" t="s">
        <v>354</v>
      </c>
      <c r="E250" s="135" t="s">
        <v>8</v>
      </c>
      <c r="F250" s="133"/>
      <c r="G250" s="136">
        <v>100</v>
      </c>
    </row>
    <row r="251" spans="1:7" x14ac:dyDescent="0.25">
      <c r="A251" s="137"/>
      <c r="B251" s="137"/>
      <c r="C251" s="135" t="s">
        <v>373</v>
      </c>
      <c r="D251" s="135" t="s">
        <v>80</v>
      </c>
      <c r="E251" s="135" t="s">
        <v>8</v>
      </c>
      <c r="F251" s="133"/>
      <c r="G251" s="136">
        <v>300</v>
      </c>
    </row>
    <row r="252" spans="1:7" x14ac:dyDescent="0.25">
      <c r="A252" s="137"/>
      <c r="B252" s="137"/>
      <c r="C252" s="135" t="s">
        <v>429</v>
      </c>
      <c r="D252" s="135" t="s">
        <v>430</v>
      </c>
      <c r="E252" s="135" t="s">
        <v>8</v>
      </c>
      <c r="F252" s="133"/>
      <c r="G252" s="136">
        <v>100</v>
      </c>
    </row>
    <row r="253" spans="1:7" x14ac:dyDescent="0.25">
      <c r="A253" s="137"/>
      <c r="B253" s="137"/>
      <c r="C253" s="135" t="s">
        <v>341</v>
      </c>
      <c r="D253" s="135" t="s">
        <v>496</v>
      </c>
      <c r="E253" s="135" t="s">
        <v>8</v>
      </c>
      <c r="F253" s="133"/>
      <c r="G253" s="136">
        <v>25</v>
      </c>
    </row>
    <row r="254" spans="1:7" x14ac:dyDescent="0.25">
      <c r="A254" s="137"/>
      <c r="B254" s="137"/>
      <c r="C254" s="137"/>
      <c r="D254" s="135" t="s">
        <v>431</v>
      </c>
      <c r="E254" s="135" t="s">
        <v>8</v>
      </c>
      <c r="F254" s="133"/>
      <c r="G254" s="136">
        <v>200</v>
      </c>
    </row>
    <row r="255" spans="1:7" x14ac:dyDescent="0.25">
      <c r="A255" s="137"/>
      <c r="B255" s="137"/>
      <c r="C255" s="137"/>
      <c r="D255" s="135" t="s">
        <v>503</v>
      </c>
      <c r="E255" s="135" t="s">
        <v>8</v>
      </c>
      <c r="F255" s="133"/>
      <c r="G255" s="136">
        <v>100</v>
      </c>
    </row>
    <row r="256" spans="1:7" x14ac:dyDescent="0.25">
      <c r="A256" s="137"/>
      <c r="B256" s="137"/>
      <c r="C256" s="135" t="s">
        <v>432</v>
      </c>
      <c r="D256" s="135" t="s">
        <v>433</v>
      </c>
      <c r="E256" s="135" t="s">
        <v>8</v>
      </c>
      <c r="F256" s="133"/>
      <c r="G256" s="136">
        <v>300</v>
      </c>
    </row>
    <row r="257" spans="1:7" x14ac:dyDescent="0.25">
      <c r="A257" s="137"/>
      <c r="B257" s="137"/>
      <c r="C257" s="135" t="s">
        <v>434</v>
      </c>
      <c r="D257" s="135" t="s">
        <v>435</v>
      </c>
      <c r="E257" s="135" t="s">
        <v>8</v>
      </c>
      <c r="F257" s="133"/>
      <c r="G257" s="136">
        <v>300</v>
      </c>
    </row>
    <row r="258" spans="1:7" x14ac:dyDescent="0.25">
      <c r="A258" s="137"/>
      <c r="B258" s="137"/>
      <c r="C258" s="135" t="s">
        <v>436</v>
      </c>
      <c r="D258" s="135" t="s">
        <v>437</v>
      </c>
      <c r="E258" s="135" t="s">
        <v>8</v>
      </c>
      <c r="F258" s="133"/>
      <c r="G258" s="136">
        <v>1000</v>
      </c>
    </row>
    <row r="259" spans="1:7" x14ac:dyDescent="0.25">
      <c r="A259" s="137"/>
      <c r="B259" s="137"/>
      <c r="C259" s="135" t="s">
        <v>267</v>
      </c>
      <c r="D259" s="135" t="s">
        <v>8</v>
      </c>
      <c r="E259" s="135" t="s">
        <v>8</v>
      </c>
      <c r="F259" s="133"/>
      <c r="G259" s="136">
        <v>500</v>
      </c>
    </row>
    <row r="260" spans="1:7" x14ac:dyDescent="0.25">
      <c r="A260" s="137"/>
      <c r="B260" s="137"/>
      <c r="C260" s="137"/>
      <c r="D260" s="135" t="s">
        <v>492</v>
      </c>
      <c r="E260" s="135" t="s">
        <v>8</v>
      </c>
      <c r="F260" s="133"/>
      <c r="G260" s="136">
        <v>300</v>
      </c>
    </row>
    <row r="261" spans="1:7" x14ac:dyDescent="0.25">
      <c r="A261" s="137"/>
      <c r="B261" s="137"/>
      <c r="C261" s="137"/>
      <c r="D261" s="135" t="s">
        <v>515</v>
      </c>
      <c r="E261" s="135" t="s">
        <v>8</v>
      </c>
      <c r="F261" s="133"/>
      <c r="G261" s="136">
        <v>100</v>
      </c>
    </row>
    <row r="262" spans="1:7" x14ac:dyDescent="0.25">
      <c r="A262" s="137"/>
      <c r="B262" s="137"/>
      <c r="C262" s="135" t="s">
        <v>438</v>
      </c>
      <c r="D262" s="135" t="s">
        <v>439</v>
      </c>
      <c r="E262" s="135" t="s">
        <v>8</v>
      </c>
      <c r="F262" s="133"/>
      <c r="G262" s="136">
        <v>25</v>
      </c>
    </row>
    <row r="263" spans="1:7" x14ac:dyDescent="0.25">
      <c r="A263" s="137"/>
      <c r="B263" s="137"/>
      <c r="C263" s="135" t="s">
        <v>171</v>
      </c>
      <c r="D263" s="135" t="s">
        <v>440</v>
      </c>
      <c r="E263" s="135" t="s">
        <v>8</v>
      </c>
      <c r="F263" s="133"/>
      <c r="G263" s="136">
        <v>100</v>
      </c>
    </row>
    <row r="264" spans="1:7" x14ac:dyDescent="0.25">
      <c r="A264" s="137"/>
      <c r="B264" s="137"/>
      <c r="C264" s="137"/>
      <c r="D264" s="135" t="s">
        <v>502</v>
      </c>
      <c r="E264" s="135" t="s">
        <v>8</v>
      </c>
      <c r="F264" s="133"/>
      <c r="G264" s="136">
        <v>25</v>
      </c>
    </row>
    <row r="265" spans="1:7" x14ac:dyDescent="0.25">
      <c r="A265" s="137"/>
      <c r="B265" s="137"/>
      <c r="C265" s="135" t="s">
        <v>441</v>
      </c>
      <c r="D265" s="135" t="s">
        <v>442</v>
      </c>
      <c r="E265" s="135" t="s">
        <v>8</v>
      </c>
      <c r="F265" s="133"/>
      <c r="G265" s="136">
        <v>25</v>
      </c>
    </row>
    <row r="266" spans="1:7" x14ac:dyDescent="0.25">
      <c r="A266" s="137"/>
      <c r="B266" s="137"/>
      <c r="C266" s="137"/>
      <c r="D266" s="135" t="s">
        <v>467</v>
      </c>
      <c r="E266" s="135" t="s">
        <v>8</v>
      </c>
      <c r="F266" s="133"/>
      <c r="G266" s="136">
        <v>100</v>
      </c>
    </row>
    <row r="267" spans="1:7" x14ac:dyDescent="0.25">
      <c r="A267" s="137"/>
      <c r="B267" s="137"/>
      <c r="C267" s="137"/>
      <c r="D267" s="135" t="s">
        <v>511</v>
      </c>
      <c r="E267" s="135" t="s">
        <v>8</v>
      </c>
      <c r="F267" s="133"/>
      <c r="G267" s="136">
        <v>25</v>
      </c>
    </row>
    <row r="268" spans="1:7" x14ac:dyDescent="0.25">
      <c r="A268" s="137"/>
      <c r="B268" s="137"/>
      <c r="C268" s="137"/>
      <c r="D268" s="135" t="s">
        <v>517</v>
      </c>
      <c r="E268" s="135" t="s">
        <v>8</v>
      </c>
      <c r="F268" s="133"/>
      <c r="G268" s="136">
        <v>300</v>
      </c>
    </row>
    <row r="269" spans="1:7" x14ac:dyDescent="0.25">
      <c r="A269" s="137"/>
      <c r="B269" s="137"/>
      <c r="C269" s="135" t="s">
        <v>443</v>
      </c>
      <c r="D269" s="135" t="s">
        <v>8</v>
      </c>
      <c r="E269" s="135" t="s">
        <v>8</v>
      </c>
      <c r="F269" s="133"/>
      <c r="G269" s="136">
        <v>25</v>
      </c>
    </row>
    <row r="270" spans="1:7" x14ac:dyDescent="0.25">
      <c r="A270" s="137"/>
      <c r="B270" s="137"/>
      <c r="C270" s="135" t="s">
        <v>444</v>
      </c>
      <c r="D270" s="135" t="s">
        <v>8</v>
      </c>
      <c r="E270" s="135" t="s">
        <v>8</v>
      </c>
      <c r="F270" s="133"/>
      <c r="G270" s="136">
        <v>300</v>
      </c>
    </row>
    <row r="271" spans="1:7" x14ac:dyDescent="0.25">
      <c r="A271" s="137"/>
      <c r="B271" s="137"/>
      <c r="C271" s="135" t="s">
        <v>445</v>
      </c>
      <c r="D271" s="135" t="s">
        <v>446</v>
      </c>
      <c r="E271" s="135" t="s">
        <v>8</v>
      </c>
      <c r="F271" s="133"/>
      <c r="G271" s="136">
        <v>180</v>
      </c>
    </row>
    <row r="272" spans="1:7" x14ac:dyDescent="0.25">
      <c r="A272" s="137"/>
      <c r="B272" s="137"/>
      <c r="C272" s="135" t="s">
        <v>19</v>
      </c>
      <c r="D272" s="135" t="s">
        <v>67</v>
      </c>
      <c r="E272" s="135" t="s">
        <v>8</v>
      </c>
      <c r="F272" s="133"/>
      <c r="G272" s="136">
        <v>500</v>
      </c>
    </row>
    <row r="273" spans="1:7" x14ac:dyDescent="0.25">
      <c r="A273" s="137"/>
      <c r="B273" s="137"/>
      <c r="C273" s="137"/>
      <c r="D273" s="135" t="s">
        <v>447</v>
      </c>
      <c r="E273" s="135" t="s">
        <v>8</v>
      </c>
      <c r="F273" s="133"/>
      <c r="G273" s="136">
        <v>200</v>
      </c>
    </row>
    <row r="274" spans="1:7" x14ac:dyDescent="0.25">
      <c r="A274" s="137"/>
      <c r="B274" s="137"/>
      <c r="C274" s="137"/>
      <c r="D274" s="135" t="s">
        <v>449</v>
      </c>
      <c r="E274" s="135" t="s">
        <v>8</v>
      </c>
      <c r="F274" s="133"/>
      <c r="G274" s="136">
        <v>300</v>
      </c>
    </row>
    <row r="275" spans="1:7" x14ac:dyDescent="0.25">
      <c r="A275" s="137"/>
      <c r="B275" s="137"/>
      <c r="C275" s="137"/>
      <c r="D275" s="135" t="s">
        <v>455</v>
      </c>
      <c r="E275" s="135" t="s">
        <v>8</v>
      </c>
      <c r="F275" s="133"/>
      <c r="G275" s="136">
        <v>300</v>
      </c>
    </row>
    <row r="276" spans="1:7" x14ac:dyDescent="0.25">
      <c r="A276" s="137"/>
      <c r="B276" s="137"/>
      <c r="C276" s="137"/>
      <c r="D276" s="135" t="s">
        <v>473</v>
      </c>
      <c r="E276" s="135" t="s">
        <v>8</v>
      </c>
      <c r="F276" s="133"/>
      <c r="G276" s="136">
        <v>50</v>
      </c>
    </row>
    <row r="277" spans="1:7" x14ac:dyDescent="0.25">
      <c r="A277" s="137"/>
      <c r="B277" s="137"/>
      <c r="C277" s="137"/>
      <c r="D277" s="135" t="s">
        <v>525</v>
      </c>
      <c r="E277" s="135" t="s">
        <v>8</v>
      </c>
      <c r="F277" s="133"/>
      <c r="G277" s="136">
        <v>50</v>
      </c>
    </row>
    <row r="278" spans="1:7" x14ac:dyDescent="0.25">
      <c r="A278" s="137"/>
      <c r="B278" s="137"/>
      <c r="C278" s="135" t="s">
        <v>38</v>
      </c>
      <c r="D278" s="135" t="s">
        <v>448</v>
      </c>
      <c r="E278" s="135" t="s">
        <v>8</v>
      </c>
      <c r="F278" s="133"/>
      <c r="G278" s="136">
        <v>300</v>
      </c>
    </row>
    <row r="279" spans="1:7" x14ac:dyDescent="0.25">
      <c r="A279" s="137"/>
      <c r="B279" s="137"/>
      <c r="C279" s="137"/>
      <c r="D279" s="135" t="s">
        <v>526</v>
      </c>
      <c r="E279" s="135" t="s">
        <v>8</v>
      </c>
      <c r="F279" s="133"/>
      <c r="G279" s="136">
        <v>300</v>
      </c>
    </row>
    <row r="280" spans="1:7" x14ac:dyDescent="0.25">
      <c r="A280" s="137"/>
      <c r="B280" s="137"/>
      <c r="C280" s="137"/>
      <c r="D280" s="135" t="s">
        <v>542</v>
      </c>
      <c r="E280" s="135" t="s">
        <v>8</v>
      </c>
      <c r="F280" s="133"/>
      <c r="G280" s="136">
        <v>300</v>
      </c>
    </row>
    <row r="281" spans="1:7" x14ac:dyDescent="0.25">
      <c r="A281" s="137"/>
      <c r="B281" s="137"/>
      <c r="C281" s="135" t="s">
        <v>450</v>
      </c>
      <c r="D281" s="135" t="s">
        <v>8</v>
      </c>
      <c r="E281" s="135" t="s">
        <v>8</v>
      </c>
      <c r="F281" s="133"/>
      <c r="G281" s="136">
        <v>150</v>
      </c>
    </row>
    <row r="282" spans="1:7" x14ac:dyDescent="0.25">
      <c r="A282" s="137"/>
      <c r="B282" s="137"/>
      <c r="C282" s="137"/>
      <c r="D282" s="135" t="s">
        <v>451</v>
      </c>
      <c r="E282" s="135" t="s">
        <v>8</v>
      </c>
      <c r="F282" s="133"/>
      <c r="G282" s="136">
        <v>100</v>
      </c>
    </row>
    <row r="283" spans="1:7" x14ac:dyDescent="0.25">
      <c r="A283" s="137"/>
      <c r="B283" s="137"/>
      <c r="C283" s="135" t="s">
        <v>452</v>
      </c>
      <c r="D283" s="135" t="s">
        <v>453</v>
      </c>
      <c r="E283" s="135" t="s">
        <v>8</v>
      </c>
      <c r="F283" s="133"/>
      <c r="G283" s="136">
        <v>120</v>
      </c>
    </row>
    <row r="284" spans="1:7" x14ac:dyDescent="0.25">
      <c r="A284" s="137"/>
      <c r="B284" s="137"/>
      <c r="C284" s="137"/>
      <c r="D284" s="135" t="s">
        <v>556</v>
      </c>
      <c r="E284" s="135" t="s">
        <v>8</v>
      </c>
      <c r="F284" s="133"/>
      <c r="G284" s="136">
        <v>200</v>
      </c>
    </row>
    <row r="285" spans="1:7" x14ac:dyDescent="0.25">
      <c r="A285" s="137"/>
      <c r="B285" s="137"/>
      <c r="C285" s="135" t="s">
        <v>356</v>
      </c>
      <c r="D285" s="135" t="s">
        <v>454</v>
      </c>
      <c r="E285" s="135" t="s">
        <v>8</v>
      </c>
      <c r="F285" s="133"/>
      <c r="G285" s="136">
        <v>100</v>
      </c>
    </row>
    <row r="286" spans="1:7" x14ac:dyDescent="0.25">
      <c r="A286" s="137"/>
      <c r="B286" s="137"/>
      <c r="C286" s="137"/>
      <c r="D286" s="135" t="s">
        <v>477</v>
      </c>
      <c r="E286" s="135" t="s">
        <v>8</v>
      </c>
      <c r="F286" s="133"/>
      <c r="G286" s="136">
        <v>300</v>
      </c>
    </row>
    <row r="287" spans="1:7" x14ac:dyDescent="0.25">
      <c r="A287" s="137"/>
      <c r="B287" s="137"/>
      <c r="C287" s="137"/>
      <c r="D287" s="135" t="s">
        <v>497</v>
      </c>
      <c r="E287" s="135" t="s">
        <v>8</v>
      </c>
      <c r="F287" s="133"/>
      <c r="G287" s="136">
        <v>300</v>
      </c>
    </row>
    <row r="288" spans="1:7" x14ac:dyDescent="0.25">
      <c r="A288" s="137"/>
      <c r="B288" s="137"/>
      <c r="C288" s="137"/>
      <c r="D288" s="135" t="s">
        <v>519</v>
      </c>
      <c r="E288" s="135" t="s">
        <v>8</v>
      </c>
      <c r="F288" s="133"/>
      <c r="G288" s="136">
        <v>25</v>
      </c>
    </row>
    <row r="289" spans="1:7" x14ac:dyDescent="0.25">
      <c r="A289" s="137"/>
      <c r="B289" s="137"/>
      <c r="C289" s="137"/>
      <c r="D289" s="135" t="s">
        <v>530</v>
      </c>
      <c r="E289" s="135" t="s">
        <v>8</v>
      </c>
      <c r="F289" s="133"/>
      <c r="G289" s="136">
        <v>25</v>
      </c>
    </row>
    <row r="290" spans="1:7" x14ac:dyDescent="0.25">
      <c r="A290" s="137"/>
      <c r="B290" s="137"/>
      <c r="C290" s="137"/>
      <c r="D290" s="135" t="s">
        <v>553</v>
      </c>
      <c r="E290" s="135" t="s">
        <v>8</v>
      </c>
      <c r="F290" s="133"/>
      <c r="G290" s="136">
        <v>100</v>
      </c>
    </row>
    <row r="291" spans="1:7" x14ac:dyDescent="0.25">
      <c r="A291" s="137"/>
      <c r="B291" s="137"/>
      <c r="C291" s="135" t="s">
        <v>456</v>
      </c>
      <c r="D291" s="135" t="s">
        <v>457</v>
      </c>
      <c r="E291" s="135" t="s">
        <v>8</v>
      </c>
      <c r="F291" s="133"/>
      <c r="G291" s="136">
        <v>100</v>
      </c>
    </row>
    <row r="292" spans="1:7" x14ac:dyDescent="0.25">
      <c r="A292" s="137"/>
      <c r="B292" s="137"/>
      <c r="C292" s="135" t="s">
        <v>458</v>
      </c>
      <c r="D292" s="135" t="s">
        <v>459</v>
      </c>
      <c r="E292" s="135" t="s">
        <v>8</v>
      </c>
      <c r="F292" s="133"/>
      <c r="G292" s="136">
        <v>100</v>
      </c>
    </row>
    <row r="293" spans="1:7" x14ac:dyDescent="0.25">
      <c r="A293" s="137"/>
      <c r="B293" s="137"/>
      <c r="C293" s="135" t="s">
        <v>342</v>
      </c>
      <c r="D293" s="135" t="s">
        <v>460</v>
      </c>
      <c r="E293" s="135" t="s">
        <v>8</v>
      </c>
      <c r="F293" s="133"/>
      <c r="G293" s="136">
        <v>25</v>
      </c>
    </row>
    <row r="294" spans="1:7" x14ac:dyDescent="0.25">
      <c r="A294" s="137"/>
      <c r="B294" s="137"/>
      <c r="C294" s="135" t="s">
        <v>461</v>
      </c>
      <c r="D294" s="135" t="s">
        <v>462</v>
      </c>
      <c r="E294" s="135" t="s">
        <v>8</v>
      </c>
      <c r="F294" s="133"/>
      <c r="G294" s="136">
        <v>100</v>
      </c>
    </row>
    <row r="295" spans="1:7" x14ac:dyDescent="0.25">
      <c r="A295" s="137"/>
      <c r="B295" s="137"/>
      <c r="C295" s="135" t="s">
        <v>463</v>
      </c>
      <c r="D295" s="135" t="s">
        <v>464</v>
      </c>
      <c r="E295" s="135" t="s">
        <v>8</v>
      </c>
      <c r="F295" s="133"/>
      <c r="G295" s="136">
        <v>25</v>
      </c>
    </row>
    <row r="296" spans="1:7" x14ac:dyDescent="0.25">
      <c r="A296" s="137"/>
      <c r="B296" s="137"/>
      <c r="C296" s="135" t="s">
        <v>465</v>
      </c>
      <c r="D296" s="135" t="s">
        <v>466</v>
      </c>
      <c r="E296" s="135" t="s">
        <v>8</v>
      </c>
      <c r="F296" s="133"/>
      <c r="G296" s="136">
        <v>25</v>
      </c>
    </row>
    <row r="297" spans="1:7" x14ac:dyDescent="0.25">
      <c r="A297" s="137"/>
      <c r="B297" s="137"/>
      <c r="C297" s="135" t="s">
        <v>427</v>
      </c>
      <c r="D297" s="135" t="s">
        <v>468</v>
      </c>
      <c r="E297" s="135" t="s">
        <v>8</v>
      </c>
      <c r="F297" s="133"/>
      <c r="G297" s="136">
        <v>100</v>
      </c>
    </row>
    <row r="298" spans="1:7" x14ac:dyDescent="0.25">
      <c r="A298" s="137"/>
      <c r="B298" s="137"/>
      <c r="C298" s="137"/>
      <c r="D298" s="135" t="s">
        <v>508</v>
      </c>
      <c r="E298" s="135" t="s">
        <v>8</v>
      </c>
      <c r="F298" s="133"/>
      <c r="G298" s="136">
        <v>100</v>
      </c>
    </row>
    <row r="299" spans="1:7" x14ac:dyDescent="0.25">
      <c r="A299" s="137"/>
      <c r="B299" s="137"/>
      <c r="C299" s="135" t="s">
        <v>282</v>
      </c>
      <c r="D299" s="135" t="s">
        <v>63</v>
      </c>
      <c r="E299" s="135" t="s">
        <v>8</v>
      </c>
      <c r="F299" s="133"/>
      <c r="G299" s="136">
        <v>300</v>
      </c>
    </row>
    <row r="300" spans="1:7" x14ac:dyDescent="0.25">
      <c r="A300" s="137"/>
      <c r="B300" s="137"/>
      <c r="C300" s="137"/>
      <c r="D300" s="135" t="s">
        <v>469</v>
      </c>
      <c r="E300" s="135" t="s">
        <v>8</v>
      </c>
      <c r="F300" s="133"/>
      <c r="G300" s="136">
        <v>100</v>
      </c>
    </row>
    <row r="301" spans="1:7" x14ac:dyDescent="0.25">
      <c r="A301" s="137"/>
      <c r="B301" s="137"/>
      <c r="C301" s="137"/>
      <c r="D301" s="135" t="s">
        <v>499</v>
      </c>
      <c r="E301" s="135" t="s">
        <v>8</v>
      </c>
      <c r="F301" s="133"/>
      <c r="G301" s="136">
        <v>100</v>
      </c>
    </row>
    <row r="302" spans="1:7" x14ac:dyDescent="0.25">
      <c r="A302" s="137"/>
      <c r="B302" s="137"/>
      <c r="C302" s="137"/>
      <c r="D302" s="135" t="s">
        <v>514</v>
      </c>
      <c r="E302" s="135" t="s">
        <v>8</v>
      </c>
      <c r="F302" s="133"/>
      <c r="G302" s="136">
        <v>25</v>
      </c>
    </row>
    <row r="303" spans="1:7" x14ac:dyDescent="0.25">
      <c r="A303" s="137"/>
      <c r="B303" s="137"/>
      <c r="C303" s="135" t="s">
        <v>256</v>
      </c>
      <c r="D303" s="135" t="s">
        <v>471</v>
      </c>
      <c r="E303" s="135" t="s">
        <v>8</v>
      </c>
      <c r="F303" s="133"/>
      <c r="G303" s="136">
        <v>100</v>
      </c>
    </row>
    <row r="304" spans="1:7" x14ac:dyDescent="0.25">
      <c r="A304" s="137"/>
      <c r="B304" s="137"/>
      <c r="C304" s="137"/>
      <c r="D304" s="135" t="s">
        <v>501</v>
      </c>
      <c r="E304" s="135" t="s">
        <v>8</v>
      </c>
      <c r="F304" s="133"/>
      <c r="G304" s="136">
        <v>25</v>
      </c>
    </row>
    <row r="305" spans="1:7" x14ac:dyDescent="0.25">
      <c r="A305" s="137"/>
      <c r="B305" s="137"/>
      <c r="C305" s="137"/>
      <c r="D305" s="135" t="s">
        <v>555</v>
      </c>
      <c r="E305" s="135" t="s">
        <v>8</v>
      </c>
      <c r="F305" s="133"/>
      <c r="G305" s="136">
        <v>300</v>
      </c>
    </row>
    <row r="306" spans="1:7" x14ac:dyDescent="0.25">
      <c r="A306" s="137"/>
      <c r="B306" s="137"/>
      <c r="C306" s="137"/>
      <c r="D306" s="135" t="s">
        <v>561</v>
      </c>
      <c r="E306" s="135" t="s">
        <v>8</v>
      </c>
      <c r="F306" s="133"/>
      <c r="G306" s="136">
        <v>100</v>
      </c>
    </row>
    <row r="307" spans="1:7" x14ac:dyDescent="0.25">
      <c r="A307" s="137"/>
      <c r="B307" s="137"/>
      <c r="C307" s="135" t="s">
        <v>360</v>
      </c>
      <c r="D307" s="135" t="s">
        <v>528</v>
      </c>
      <c r="E307" s="135" t="s">
        <v>8</v>
      </c>
      <c r="F307" s="133"/>
      <c r="G307" s="136">
        <v>1000</v>
      </c>
    </row>
    <row r="308" spans="1:7" x14ac:dyDescent="0.25">
      <c r="A308" s="137"/>
      <c r="B308" s="137"/>
      <c r="C308" s="137"/>
      <c r="D308" s="135" t="s">
        <v>472</v>
      </c>
      <c r="E308" s="135" t="s">
        <v>8</v>
      </c>
      <c r="F308" s="133"/>
      <c r="G308" s="136">
        <v>25</v>
      </c>
    </row>
    <row r="309" spans="1:7" x14ac:dyDescent="0.25">
      <c r="A309" s="137"/>
      <c r="B309" s="137"/>
      <c r="C309" s="137"/>
      <c r="D309" s="135" t="s">
        <v>509</v>
      </c>
      <c r="E309" s="135" t="s">
        <v>8</v>
      </c>
      <c r="F309" s="133"/>
      <c r="G309" s="136">
        <v>200</v>
      </c>
    </row>
    <row r="310" spans="1:7" x14ac:dyDescent="0.25">
      <c r="A310" s="137"/>
      <c r="B310" s="137"/>
      <c r="C310" s="137"/>
      <c r="D310" s="135" t="s">
        <v>513</v>
      </c>
      <c r="E310" s="135" t="s">
        <v>8</v>
      </c>
      <c r="F310" s="133"/>
      <c r="G310" s="136">
        <v>300</v>
      </c>
    </row>
    <row r="311" spans="1:7" x14ac:dyDescent="0.25">
      <c r="A311" s="137"/>
      <c r="B311" s="137"/>
      <c r="C311" s="137"/>
      <c r="D311" s="135" t="s">
        <v>524</v>
      </c>
      <c r="E311" s="135" t="s">
        <v>8</v>
      </c>
      <c r="F311" s="133"/>
      <c r="G311" s="136">
        <v>25</v>
      </c>
    </row>
    <row r="312" spans="1:7" x14ac:dyDescent="0.25">
      <c r="A312" s="137"/>
      <c r="B312" s="137"/>
      <c r="C312" s="137"/>
      <c r="D312" s="135" t="s">
        <v>547</v>
      </c>
      <c r="E312" s="135" t="s">
        <v>8</v>
      </c>
      <c r="F312" s="133"/>
      <c r="G312" s="136">
        <v>300</v>
      </c>
    </row>
    <row r="313" spans="1:7" x14ac:dyDescent="0.25">
      <c r="A313" s="137"/>
      <c r="B313" s="137"/>
      <c r="C313" s="135" t="s">
        <v>16</v>
      </c>
      <c r="D313" s="135" t="s">
        <v>474</v>
      </c>
      <c r="E313" s="135" t="s">
        <v>8</v>
      </c>
      <c r="F313" s="133"/>
      <c r="G313" s="136">
        <v>100</v>
      </c>
    </row>
    <row r="314" spans="1:7" x14ac:dyDescent="0.25">
      <c r="A314" s="137"/>
      <c r="B314" s="137"/>
      <c r="C314" s="137"/>
      <c r="D314" s="135" t="s">
        <v>495</v>
      </c>
      <c r="E314" s="135" t="s">
        <v>8</v>
      </c>
      <c r="F314" s="133"/>
      <c r="G314" s="136">
        <v>200</v>
      </c>
    </row>
    <row r="315" spans="1:7" x14ac:dyDescent="0.25">
      <c r="A315" s="137"/>
      <c r="B315" s="137"/>
      <c r="C315" s="135" t="s">
        <v>475</v>
      </c>
      <c r="D315" s="135" t="s">
        <v>476</v>
      </c>
      <c r="E315" s="135" t="s">
        <v>8</v>
      </c>
      <c r="F315" s="133"/>
      <c r="G315" s="136">
        <v>100</v>
      </c>
    </row>
    <row r="316" spans="1:7" x14ac:dyDescent="0.25">
      <c r="A316" s="137"/>
      <c r="B316" s="137"/>
      <c r="C316" s="135" t="s">
        <v>478</v>
      </c>
      <c r="D316" s="135" t="s">
        <v>479</v>
      </c>
      <c r="E316" s="135" t="s">
        <v>8</v>
      </c>
      <c r="F316" s="133"/>
      <c r="G316" s="136">
        <v>100</v>
      </c>
    </row>
    <row r="317" spans="1:7" x14ac:dyDescent="0.25">
      <c r="A317" s="137"/>
      <c r="B317" s="137"/>
      <c r="C317" s="135" t="s">
        <v>480</v>
      </c>
      <c r="D317" s="135" t="s">
        <v>8</v>
      </c>
      <c r="E317" s="135" t="s">
        <v>8</v>
      </c>
      <c r="F317" s="133"/>
      <c r="G317" s="136">
        <v>300</v>
      </c>
    </row>
    <row r="318" spans="1:7" x14ac:dyDescent="0.25">
      <c r="A318" s="137"/>
      <c r="B318" s="137"/>
      <c r="C318" s="135" t="s">
        <v>481</v>
      </c>
      <c r="D318" s="135" t="s">
        <v>482</v>
      </c>
      <c r="E318" s="135" t="s">
        <v>8</v>
      </c>
      <c r="F318" s="133"/>
      <c r="G318" s="136">
        <v>100</v>
      </c>
    </row>
    <row r="319" spans="1:7" x14ac:dyDescent="0.25">
      <c r="A319" s="137"/>
      <c r="B319" s="137"/>
      <c r="C319" s="135" t="s">
        <v>483</v>
      </c>
      <c r="D319" s="135" t="s">
        <v>484</v>
      </c>
      <c r="E319" s="135" t="s">
        <v>8</v>
      </c>
      <c r="F319" s="133"/>
      <c r="G319" s="136">
        <v>100</v>
      </c>
    </row>
    <row r="320" spans="1:7" x14ac:dyDescent="0.25">
      <c r="A320" s="137"/>
      <c r="B320" s="137"/>
      <c r="C320" s="135" t="s">
        <v>349</v>
      </c>
      <c r="D320" s="135" t="s">
        <v>485</v>
      </c>
      <c r="E320" s="135" t="s">
        <v>8</v>
      </c>
      <c r="F320" s="133"/>
      <c r="G320" s="136">
        <v>50</v>
      </c>
    </row>
    <row r="321" spans="1:7" x14ac:dyDescent="0.25">
      <c r="A321" s="137"/>
      <c r="B321" s="137"/>
      <c r="C321" s="137"/>
      <c r="D321" s="135" t="s">
        <v>554</v>
      </c>
      <c r="E321" s="135" t="s">
        <v>8</v>
      </c>
      <c r="F321" s="133"/>
      <c r="G321" s="136">
        <v>300</v>
      </c>
    </row>
    <row r="322" spans="1:7" x14ac:dyDescent="0.25">
      <c r="A322" s="137"/>
      <c r="B322" s="137"/>
      <c r="C322" s="137"/>
      <c r="D322" s="135" t="s">
        <v>348</v>
      </c>
      <c r="E322" s="135" t="s">
        <v>8</v>
      </c>
      <c r="F322" s="133"/>
      <c r="G322" s="136">
        <v>300</v>
      </c>
    </row>
    <row r="323" spans="1:7" x14ac:dyDescent="0.25">
      <c r="A323" s="137"/>
      <c r="B323" s="137"/>
      <c r="C323" s="135" t="s">
        <v>486</v>
      </c>
      <c r="D323" s="135" t="s">
        <v>487</v>
      </c>
      <c r="E323" s="135" t="s">
        <v>8</v>
      </c>
      <c r="F323" s="133"/>
      <c r="G323" s="136">
        <v>300</v>
      </c>
    </row>
    <row r="324" spans="1:7" x14ac:dyDescent="0.25">
      <c r="A324" s="137"/>
      <c r="B324" s="137"/>
      <c r="C324" s="135" t="s">
        <v>488</v>
      </c>
      <c r="D324" s="135" t="s">
        <v>489</v>
      </c>
      <c r="E324" s="135" t="s">
        <v>8</v>
      </c>
      <c r="F324" s="133"/>
      <c r="G324" s="136">
        <v>25</v>
      </c>
    </row>
    <row r="325" spans="1:7" x14ac:dyDescent="0.25">
      <c r="A325" s="137"/>
      <c r="B325" s="137"/>
      <c r="C325" s="135" t="s">
        <v>490</v>
      </c>
      <c r="D325" s="135" t="s">
        <v>491</v>
      </c>
      <c r="E325" s="135" t="s">
        <v>8</v>
      </c>
      <c r="F325" s="133"/>
      <c r="G325" s="136">
        <v>100</v>
      </c>
    </row>
    <row r="326" spans="1:7" x14ac:dyDescent="0.25">
      <c r="A326" s="137"/>
      <c r="B326" s="137"/>
      <c r="C326" s="135" t="s">
        <v>493</v>
      </c>
      <c r="D326" s="135" t="s">
        <v>8</v>
      </c>
      <c r="E326" s="135" t="s">
        <v>8</v>
      </c>
      <c r="F326" s="133"/>
      <c r="G326" s="136">
        <v>50</v>
      </c>
    </row>
    <row r="327" spans="1:7" x14ac:dyDescent="0.25">
      <c r="A327" s="137"/>
      <c r="B327" s="137"/>
      <c r="C327" s="135" t="s">
        <v>247</v>
      </c>
      <c r="D327" s="135" t="s">
        <v>494</v>
      </c>
      <c r="E327" s="135" t="s">
        <v>8</v>
      </c>
      <c r="F327" s="133"/>
      <c r="G327" s="136">
        <v>500</v>
      </c>
    </row>
    <row r="328" spans="1:7" x14ac:dyDescent="0.25">
      <c r="A328" s="137"/>
      <c r="B328" s="137"/>
      <c r="C328" s="137"/>
      <c r="D328" s="135" t="s">
        <v>498</v>
      </c>
      <c r="E328" s="135" t="s">
        <v>8</v>
      </c>
      <c r="F328" s="133"/>
      <c r="G328" s="136">
        <v>100</v>
      </c>
    </row>
    <row r="329" spans="1:7" x14ac:dyDescent="0.25">
      <c r="A329" s="137"/>
      <c r="B329" s="137"/>
      <c r="C329" s="137"/>
      <c r="D329" s="135" t="s">
        <v>500</v>
      </c>
      <c r="E329" s="135" t="s">
        <v>8</v>
      </c>
      <c r="F329" s="133"/>
      <c r="G329" s="136">
        <v>500</v>
      </c>
    </row>
    <row r="330" spans="1:7" x14ac:dyDescent="0.25">
      <c r="A330" s="137"/>
      <c r="B330" s="137"/>
      <c r="C330" s="135" t="s">
        <v>337</v>
      </c>
      <c r="D330" s="135" t="s">
        <v>504</v>
      </c>
      <c r="E330" s="135" t="s">
        <v>8</v>
      </c>
      <c r="F330" s="133"/>
      <c r="G330" s="136">
        <v>300</v>
      </c>
    </row>
    <row r="331" spans="1:7" x14ac:dyDescent="0.25">
      <c r="A331" s="137"/>
      <c r="B331" s="137"/>
      <c r="C331" s="137"/>
      <c r="D331" s="135" t="s">
        <v>518</v>
      </c>
      <c r="E331" s="135" t="s">
        <v>8</v>
      </c>
      <c r="F331" s="133"/>
      <c r="G331" s="136">
        <v>300</v>
      </c>
    </row>
    <row r="332" spans="1:7" x14ac:dyDescent="0.25">
      <c r="A332" s="137"/>
      <c r="B332" s="137"/>
      <c r="C332" s="137"/>
      <c r="D332" s="135" t="s">
        <v>560</v>
      </c>
      <c r="E332" s="135" t="s">
        <v>8</v>
      </c>
      <c r="F332" s="133"/>
      <c r="G332" s="136">
        <v>100</v>
      </c>
    </row>
    <row r="333" spans="1:7" x14ac:dyDescent="0.25">
      <c r="A333" s="137"/>
      <c r="B333" s="137"/>
      <c r="C333" s="135" t="s">
        <v>279</v>
      </c>
      <c r="D333" s="135" t="s">
        <v>505</v>
      </c>
      <c r="E333" s="135" t="s">
        <v>8</v>
      </c>
      <c r="F333" s="133"/>
      <c r="G333" s="136">
        <v>25</v>
      </c>
    </row>
    <row r="334" spans="1:7" x14ac:dyDescent="0.25">
      <c r="A334" s="137"/>
      <c r="B334" s="137"/>
      <c r="C334" s="135" t="s">
        <v>506</v>
      </c>
      <c r="D334" s="135" t="s">
        <v>507</v>
      </c>
      <c r="E334" s="135" t="s">
        <v>8</v>
      </c>
      <c r="F334" s="133"/>
      <c r="G334" s="136">
        <v>300</v>
      </c>
    </row>
    <row r="335" spans="1:7" x14ac:dyDescent="0.25">
      <c r="A335" s="137"/>
      <c r="B335" s="137"/>
      <c r="C335" s="137"/>
      <c r="D335" s="135" t="s">
        <v>538</v>
      </c>
      <c r="E335" s="135" t="s">
        <v>8</v>
      </c>
      <c r="F335" s="133"/>
      <c r="G335" s="136">
        <v>200</v>
      </c>
    </row>
    <row r="336" spans="1:7" x14ac:dyDescent="0.25">
      <c r="A336" s="137"/>
      <c r="B336" s="137"/>
      <c r="C336" s="135" t="s">
        <v>510</v>
      </c>
      <c r="D336" s="135" t="s">
        <v>8</v>
      </c>
      <c r="E336" s="135" t="s">
        <v>8</v>
      </c>
      <c r="F336" s="133"/>
      <c r="G336" s="136">
        <v>40</v>
      </c>
    </row>
    <row r="337" spans="1:7" x14ac:dyDescent="0.25">
      <c r="A337" s="137"/>
      <c r="B337" s="137"/>
      <c r="C337" s="135" t="s">
        <v>516</v>
      </c>
      <c r="D337" s="135" t="s">
        <v>8</v>
      </c>
      <c r="E337" s="135" t="s">
        <v>8</v>
      </c>
      <c r="F337" s="133"/>
      <c r="G337" s="136">
        <v>500</v>
      </c>
    </row>
    <row r="338" spans="1:7" x14ac:dyDescent="0.25">
      <c r="A338" s="137"/>
      <c r="B338" s="137"/>
      <c r="C338" s="135" t="s">
        <v>520</v>
      </c>
      <c r="D338" s="135" t="s">
        <v>521</v>
      </c>
      <c r="E338" s="135" t="s">
        <v>8</v>
      </c>
      <c r="F338" s="133"/>
      <c r="G338" s="136">
        <v>300</v>
      </c>
    </row>
    <row r="339" spans="1:7" x14ac:dyDescent="0.25">
      <c r="A339" s="137"/>
      <c r="B339" s="137"/>
      <c r="C339" s="135" t="s">
        <v>522</v>
      </c>
      <c r="D339" s="135" t="s">
        <v>523</v>
      </c>
      <c r="E339" s="135" t="s">
        <v>8</v>
      </c>
      <c r="F339" s="133"/>
      <c r="G339" s="136">
        <v>100</v>
      </c>
    </row>
    <row r="340" spans="1:7" x14ac:dyDescent="0.25">
      <c r="A340" s="137"/>
      <c r="B340" s="137"/>
      <c r="C340" s="135" t="s">
        <v>423</v>
      </c>
      <c r="D340" s="135" t="s">
        <v>527</v>
      </c>
      <c r="E340" s="135" t="s">
        <v>8</v>
      </c>
      <c r="F340" s="133"/>
      <c r="G340" s="136">
        <v>300</v>
      </c>
    </row>
    <row r="341" spans="1:7" x14ac:dyDescent="0.25">
      <c r="A341" s="137"/>
      <c r="B341" s="137"/>
      <c r="C341" s="135" t="s">
        <v>529</v>
      </c>
      <c r="D341" s="135" t="s">
        <v>8</v>
      </c>
      <c r="E341" s="135" t="s">
        <v>8</v>
      </c>
      <c r="F341" s="133"/>
      <c r="G341" s="136">
        <v>300</v>
      </c>
    </row>
    <row r="342" spans="1:7" x14ac:dyDescent="0.25">
      <c r="A342" s="137"/>
      <c r="B342" s="137"/>
      <c r="C342" s="135" t="s">
        <v>531</v>
      </c>
      <c r="D342" s="135" t="s">
        <v>532</v>
      </c>
      <c r="E342" s="135" t="s">
        <v>8</v>
      </c>
      <c r="F342" s="133"/>
      <c r="G342" s="136">
        <v>500</v>
      </c>
    </row>
    <row r="343" spans="1:7" x14ac:dyDescent="0.25">
      <c r="A343" s="137"/>
      <c r="B343" s="137"/>
      <c r="C343" s="135" t="s">
        <v>533</v>
      </c>
      <c r="D343" s="135" t="s">
        <v>8</v>
      </c>
      <c r="E343" s="135" t="s">
        <v>8</v>
      </c>
      <c r="F343" s="133"/>
      <c r="G343" s="136">
        <v>200</v>
      </c>
    </row>
    <row r="344" spans="1:7" x14ac:dyDescent="0.25">
      <c r="A344" s="137"/>
      <c r="B344" s="137"/>
      <c r="C344" s="135" t="s">
        <v>535</v>
      </c>
      <c r="D344" s="135" t="s">
        <v>534</v>
      </c>
      <c r="E344" s="135" t="s">
        <v>8</v>
      </c>
      <c r="F344" s="133"/>
      <c r="G344" s="136">
        <v>1000</v>
      </c>
    </row>
    <row r="345" spans="1:7" x14ac:dyDescent="0.25">
      <c r="A345" s="137"/>
      <c r="B345" s="137"/>
      <c r="C345" s="135" t="s">
        <v>123</v>
      </c>
      <c r="D345" s="135" t="s">
        <v>536</v>
      </c>
      <c r="E345" s="135" t="s">
        <v>8</v>
      </c>
      <c r="F345" s="133"/>
      <c r="G345" s="136">
        <v>100</v>
      </c>
    </row>
    <row r="346" spans="1:7" x14ac:dyDescent="0.25">
      <c r="A346" s="137"/>
      <c r="B346" s="137"/>
      <c r="C346" s="135" t="s">
        <v>539</v>
      </c>
      <c r="D346" s="135" t="s">
        <v>540</v>
      </c>
      <c r="E346" s="135" t="s">
        <v>8</v>
      </c>
      <c r="F346" s="133"/>
      <c r="G346" s="136">
        <v>300</v>
      </c>
    </row>
    <row r="347" spans="1:7" x14ac:dyDescent="0.25">
      <c r="A347" s="137"/>
      <c r="B347" s="137"/>
      <c r="C347" s="135" t="s">
        <v>389</v>
      </c>
      <c r="D347" s="135" t="s">
        <v>541</v>
      </c>
      <c r="E347" s="135" t="s">
        <v>8</v>
      </c>
      <c r="F347" s="133"/>
      <c r="G347" s="136">
        <v>25</v>
      </c>
    </row>
    <row r="348" spans="1:7" x14ac:dyDescent="0.25">
      <c r="A348" s="137"/>
      <c r="B348" s="137"/>
      <c r="C348" s="135" t="s">
        <v>352</v>
      </c>
      <c r="D348" s="135" t="s">
        <v>543</v>
      </c>
      <c r="E348" s="135" t="s">
        <v>8</v>
      </c>
      <c r="F348" s="133"/>
      <c r="G348" s="136">
        <v>100</v>
      </c>
    </row>
    <row r="349" spans="1:7" x14ac:dyDescent="0.25">
      <c r="A349" s="137"/>
      <c r="B349" s="137"/>
      <c r="C349" s="135" t="s">
        <v>312</v>
      </c>
      <c r="D349" s="135" t="s">
        <v>544</v>
      </c>
      <c r="E349" s="135" t="s">
        <v>8</v>
      </c>
      <c r="F349" s="133"/>
      <c r="G349" s="136">
        <v>100</v>
      </c>
    </row>
    <row r="350" spans="1:7" x14ac:dyDescent="0.25">
      <c r="A350" s="137"/>
      <c r="B350" s="137"/>
      <c r="C350" s="135" t="s">
        <v>546</v>
      </c>
      <c r="D350" s="135" t="s">
        <v>8</v>
      </c>
      <c r="E350" s="135" t="s">
        <v>8</v>
      </c>
      <c r="F350" s="133"/>
      <c r="G350" s="136">
        <v>200</v>
      </c>
    </row>
    <row r="351" spans="1:7" x14ac:dyDescent="0.25">
      <c r="A351" s="137"/>
      <c r="B351" s="137"/>
      <c r="C351" s="135" t="s">
        <v>548</v>
      </c>
      <c r="D351" s="135" t="s">
        <v>8</v>
      </c>
      <c r="E351" s="135" t="s">
        <v>8</v>
      </c>
      <c r="F351" s="133"/>
      <c r="G351" s="136">
        <v>100</v>
      </c>
    </row>
    <row r="352" spans="1:7" x14ac:dyDescent="0.25">
      <c r="A352" s="137"/>
      <c r="B352" s="137"/>
      <c r="C352" s="135" t="s">
        <v>549</v>
      </c>
      <c r="D352" s="135" t="s">
        <v>550</v>
      </c>
      <c r="E352" s="135" t="s">
        <v>8</v>
      </c>
      <c r="F352" s="133"/>
      <c r="G352" s="136">
        <v>500</v>
      </c>
    </row>
    <row r="353" spans="1:7" x14ac:dyDescent="0.25">
      <c r="A353" s="137"/>
      <c r="B353" s="137"/>
      <c r="C353" s="135" t="s">
        <v>551</v>
      </c>
      <c r="D353" s="135" t="s">
        <v>552</v>
      </c>
      <c r="E353" s="135" t="s">
        <v>8</v>
      </c>
      <c r="F353" s="133"/>
      <c r="G353" s="136">
        <v>1000</v>
      </c>
    </row>
    <row r="354" spans="1:7" x14ac:dyDescent="0.25">
      <c r="A354" s="137"/>
      <c r="B354" s="137"/>
      <c r="C354" s="135" t="s">
        <v>557</v>
      </c>
      <c r="D354" s="135" t="s">
        <v>558</v>
      </c>
      <c r="E354" s="135" t="s">
        <v>559</v>
      </c>
      <c r="F354" s="135">
        <v>200</v>
      </c>
      <c r="G354" s="136">
        <v>200</v>
      </c>
    </row>
    <row r="355" spans="1:7" x14ac:dyDescent="0.25">
      <c r="A355" s="137"/>
      <c r="B355" s="137"/>
      <c r="C355" s="135" t="s">
        <v>566</v>
      </c>
      <c r="D355" s="135" t="s">
        <v>80</v>
      </c>
      <c r="E355" s="135" t="s">
        <v>8</v>
      </c>
      <c r="F355" s="133"/>
      <c r="G355" s="136">
        <v>100</v>
      </c>
    </row>
    <row r="356" spans="1:7" x14ac:dyDescent="0.25">
      <c r="A356" s="137"/>
      <c r="B356" s="137"/>
      <c r="C356" s="135">
        <v>123544563</v>
      </c>
      <c r="D356" s="135" t="s">
        <v>8</v>
      </c>
      <c r="E356" s="135" t="s">
        <v>8</v>
      </c>
      <c r="F356" s="133"/>
      <c r="G356" s="136">
        <v>100</v>
      </c>
    </row>
    <row r="357" spans="1:7" x14ac:dyDescent="0.25">
      <c r="A357" s="137"/>
      <c r="B357" s="137"/>
      <c r="C357" s="135" t="s">
        <v>569</v>
      </c>
      <c r="D357" s="135" t="s">
        <v>74</v>
      </c>
      <c r="E357" s="135" t="s">
        <v>8</v>
      </c>
      <c r="F357" s="133"/>
      <c r="G357" s="136">
        <v>2000</v>
      </c>
    </row>
    <row r="358" spans="1:7" x14ac:dyDescent="0.25">
      <c r="A358" s="137"/>
      <c r="B358" s="137"/>
      <c r="C358" s="135" t="s">
        <v>570</v>
      </c>
      <c r="D358" s="135" t="s">
        <v>360</v>
      </c>
      <c r="E358" s="135" t="s">
        <v>8</v>
      </c>
      <c r="F358" s="133"/>
      <c r="G358" s="136">
        <v>100</v>
      </c>
    </row>
    <row r="359" spans="1:7" x14ac:dyDescent="0.25">
      <c r="A359" s="137"/>
      <c r="B359" s="137"/>
      <c r="C359" s="135" t="s">
        <v>571</v>
      </c>
      <c r="D359" s="135" t="s">
        <v>129</v>
      </c>
      <c r="E359" s="135" t="s">
        <v>8</v>
      </c>
      <c r="F359" s="133"/>
      <c r="G359" s="136">
        <v>1000</v>
      </c>
    </row>
    <row r="360" spans="1:7" x14ac:dyDescent="0.25">
      <c r="A360" s="137"/>
      <c r="B360" s="137"/>
      <c r="C360" s="137"/>
      <c r="D360" s="135" t="s">
        <v>565</v>
      </c>
      <c r="E360" s="135" t="s">
        <v>8</v>
      </c>
      <c r="F360" s="133"/>
      <c r="G360" s="136">
        <v>5000</v>
      </c>
    </row>
    <row r="361" spans="1:7" x14ac:dyDescent="0.25">
      <c r="A361" s="137"/>
      <c r="B361" s="137"/>
      <c r="C361" s="135" t="s">
        <v>572</v>
      </c>
      <c r="D361" s="135" t="s">
        <v>573</v>
      </c>
      <c r="E361" s="135" t="s">
        <v>8</v>
      </c>
      <c r="F361" s="133"/>
      <c r="G361" s="136">
        <v>50</v>
      </c>
    </row>
    <row r="362" spans="1:7" x14ac:dyDescent="0.25">
      <c r="A362" s="137"/>
      <c r="B362" s="137"/>
      <c r="C362" s="135" t="s">
        <v>574</v>
      </c>
      <c r="D362" s="135" t="s">
        <v>247</v>
      </c>
      <c r="E362" s="135" t="s">
        <v>8</v>
      </c>
      <c r="F362" s="133"/>
      <c r="G362" s="136">
        <v>50</v>
      </c>
    </row>
    <row r="363" spans="1:7" x14ac:dyDescent="0.25">
      <c r="A363" s="137"/>
      <c r="B363" s="137"/>
      <c r="C363" s="135" t="s">
        <v>575</v>
      </c>
      <c r="D363" s="135" t="s">
        <v>8</v>
      </c>
      <c r="E363" s="135" t="s">
        <v>8</v>
      </c>
      <c r="F363" s="133"/>
      <c r="G363" s="136">
        <v>25</v>
      </c>
    </row>
    <row r="364" spans="1:7" x14ac:dyDescent="0.25">
      <c r="A364" s="137"/>
      <c r="B364" s="137"/>
      <c r="C364" s="135" t="s">
        <v>576</v>
      </c>
      <c r="D364" s="135" t="s">
        <v>312</v>
      </c>
      <c r="E364" s="135" t="s">
        <v>8</v>
      </c>
      <c r="F364" s="133"/>
      <c r="G364" s="136">
        <v>25</v>
      </c>
    </row>
    <row r="365" spans="1:7" x14ac:dyDescent="0.25">
      <c r="A365" s="137"/>
      <c r="B365" s="137"/>
      <c r="C365" s="135" t="s">
        <v>577</v>
      </c>
      <c r="D365" s="135" t="s">
        <v>478</v>
      </c>
      <c r="E365" s="135" t="s">
        <v>8</v>
      </c>
      <c r="F365" s="133"/>
      <c r="G365" s="136">
        <v>300</v>
      </c>
    </row>
    <row r="366" spans="1:7" x14ac:dyDescent="0.25">
      <c r="A366" s="137"/>
      <c r="B366" s="137"/>
      <c r="C366" s="135" t="s">
        <v>578</v>
      </c>
      <c r="D366" s="135" t="s">
        <v>565</v>
      </c>
      <c r="E366" s="135" t="s">
        <v>8</v>
      </c>
      <c r="F366" s="133"/>
      <c r="G366" s="136">
        <v>100</v>
      </c>
    </row>
    <row r="367" spans="1:7" x14ac:dyDescent="0.25">
      <c r="A367" s="137"/>
      <c r="B367" s="137"/>
      <c r="C367" s="135" t="s">
        <v>579</v>
      </c>
      <c r="D367" s="135" t="s">
        <v>74</v>
      </c>
      <c r="E367" s="135" t="s">
        <v>8</v>
      </c>
      <c r="F367" s="133"/>
      <c r="G367" s="136">
        <v>50</v>
      </c>
    </row>
    <row r="368" spans="1:7" x14ac:dyDescent="0.25">
      <c r="A368" s="137"/>
      <c r="B368" s="137"/>
      <c r="C368" s="135" t="s">
        <v>580</v>
      </c>
      <c r="D368" s="135" t="s">
        <v>82</v>
      </c>
      <c r="E368" s="135" t="s">
        <v>8</v>
      </c>
      <c r="F368" s="133"/>
      <c r="G368" s="136">
        <v>20</v>
      </c>
    </row>
    <row r="369" spans="1:7" x14ac:dyDescent="0.25">
      <c r="A369" s="137"/>
      <c r="B369" s="137"/>
      <c r="C369" s="135" t="s">
        <v>581</v>
      </c>
      <c r="D369" s="135" t="s">
        <v>349</v>
      </c>
      <c r="E369" s="135" t="s">
        <v>8</v>
      </c>
      <c r="F369" s="133"/>
      <c r="G369" s="136">
        <v>30</v>
      </c>
    </row>
    <row r="370" spans="1:7" x14ac:dyDescent="0.25">
      <c r="A370" s="137"/>
      <c r="B370" s="137"/>
      <c r="C370" s="135" t="s">
        <v>582</v>
      </c>
      <c r="D370" s="135" t="s">
        <v>583</v>
      </c>
      <c r="E370" s="135" t="s">
        <v>8</v>
      </c>
      <c r="F370" s="133"/>
      <c r="G370" s="136">
        <v>1000</v>
      </c>
    </row>
    <row r="371" spans="1:7" x14ac:dyDescent="0.25">
      <c r="A371" s="137"/>
      <c r="B371" s="137"/>
      <c r="C371" s="135" t="s">
        <v>584</v>
      </c>
      <c r="D371" s="135" t="s">
        <v>360</v>
      </c>
      <c r="E371" s="135" t="s">
        <v>8</v>
      </c>
      <c r="F371" s="133"/>
      <c r="G371" s="136">
        <v>300</v>
      </c>
    </row>
    <row r="372" spans="1:7" x14ac:dyDescent="0.25">
      <c r="A372" s="137"/>
      <c r="B372" s="137"/>
      <c r="C372" s="135" t="s">
        <v>585</v>
      </c>
      <c r="D372" s="135" t="s">
        <v>121</v>
      </c>
      <c r="E372" s="135" t="s">
        <v>8</v>
      </c>
      <c r="F372" s="133"/>
      <c r="G372" s="136">
        <v>300</v>
      </c>
    </row>
    <row r="373" spans="1:7" x14ac:dyDescent="0.25">
      <c r="A373" s="137"/>
      <c r="B373" s="137"/>
      <c r="C373" s="135" t="s">
        <v>586</v>
      </c>
      <c r="D373" s="135" t="s">
        <v>341</v>
      </c>
      <c r="E373" s="135" t="s">
        <v>8</v>
      </c>
      <c r="F373" s="133"/>
      <c r="G373" s="136">
        <v>100</v>
      </c>
    </row>
    <row r="374" spans="1:7" x14ac:dyDescent="0.25">
      <c r="A374" s="137"/>
      <c r="B374" s="137"/>
      <c r="C374" s="135" t="s">
        <v>587</v>
      </c>
      <c r="D374" s="135" t="s">
        <v>86</v>
      </c>
      <c r="E374" s="135" t="s">
        <v>8</v>
      </c>
      <c r="F374" s="133"/>
      <c r="G374" s="136">
        <v>300</v>
      </c>
    </row>
    <row r="375" spans="1:7" x14ac:dyDescent="0.25">
      <c r="A375" s="137"/>
      <c r="B375" s="137"/>
      <c r="C375" s="135" t="s">
        <v>588</v>
      </c>
      <c r="D375" s="135" t="s">
        <v>89</v>
      </c>
      <c r="E375" s="135" t="s">
        <v>8</v>
      </c>
      <c r="F375" s="133"/>
      <c r="G375" s="136">
        <v>300</v>
      </c>
    </row>
    <row r="376" spans="1:7" x14ac:dyDescent="0.25">
      <c r="A376" s="137"/>
      <c r="B376" s="137"/>
      <c r="C376" s="135" t="s">
        <v>590</v>
      </c>
      <c r="D376" s="135" t="s">
        <v>63</v>
      </c>
      <c r="E376" s="135" t="s">
        <v>8</v>
      </c>
      <c r="F376" s="133"/>
      <c r="G376" s="136">
        <v>25</v>
      </c>
    </row>
    <row r="377" spans="1:7" x14ac:dyDescent="0.25">
      <c r="A377" s="137"/>
      <c r="B377" s="137"/>
      <c r="C377" s="135" t="s">
        <v>591</v>
      </c>
      <c r="D377" s="135" t="s">
        <v>592</v>
      </c>
      <c r="E377" s="135" t="s">
        <v>8</v>
      </c>
      <c r="F377" s="133"/>
      <c r="G377" s="136">
        <v>300</v>
      </c>
    </row>
    <row r="378" spans="1:7" x14ac:dyDescent="0.25">
      <c r="A378" s="137"/>
      <c r="B378" s="137"/>
      <c r="C378" s="135" t="s">
        <v>593</v>
      </c>
      <c r="D378" s="135" t="s">
        <v>171</v>
      </c>
      <c r="E378" s="135" t="s">
        <v>8</v>
      </c>
      <c r="F378" s="133"/>
      <c r="G378" s="136">
        <v>300</v>
      </c>
    </row>
    <row r="379" spans="1:7" x14ac:dyDescent="0.25">
      <c r="A379" s="137"/>
      <c r="B379" s="137"/>
      <c r="C379" s="135" t="s">
        <v>594</v>
      </c>
      <c r="D379" s="135" t="s">
        <v>8</v>
      </c>
      <c r="E379" s="135" t="s">
        <v>8</v>
      </c>
      <c r="F379" s="133"/>
      <c r="G379" s="136">
        <v>300</v>
      </c>
    </row>
    <row r="380" spans="1:7" x14ac:dyDescent="0.25">
      <c r="A380" s="137"/>
      <c r="B380" s="137"/>
      <c r="C380" s="135" t="s">
        <v>595</v>
      </c>
      <c r="D380" s="135" t="s">
        <v>592</v>
      </c>
      <c r="E380" s="135" t="s">
        <v>8</v>
      </c>
      <c r="F380" s="133"/>
      <c r="G380" s="136">
        <v>100</v>
      </c>
    </row>
    <row r="381" spans="1:7" x14ac:dyDescent="0.25">
      <c r="A381" s="137"/>
      <c r="B381" s="137"/>
      <c r="C381" s="135" t="s">
        <v>596</v>
      </c>
      <c r="D381" s="135" t="s">
        <v>63</v>
      </c>
      <c r="E381" s="135" t="s">
        <v>8</v>
      </c>
      <c r="F381" s="133"/>
      <c r="G381" s="136">
        <v>500</v>
      </c>
    </row>
    <row r="382" spans="1:7" x14ac:dyDescent="0.25">
      <c r="A382" s="137"/>
      <c r="B382" s="137"/>
      <c r="C382" s="135" t="s">
        <v>597</v>
      </c>
      <c r="D382" s="135" t="s">
        <v>598</v>
      </c>
      <c r="E382" s="135" t="s">
        <v>8</v>
      </c>
      <c r="F382" s="133"/>
      <c r="G382" s="136">
        <v>100</v>
      </c>
    </row>
    <row r="383" spans="1:7" x14ac:dyDescent="0.25">
      <c r="A383" s="137"/>
      <c r="B383" s="137"/>
      <c r="C383" s="135" t="s">
        <v>599</v>
      </c>
      <c r="D383" s="135" t="s">
        <v>74</v>
      </c>
      <c r="E383" s="135" t="s">
        <v>8</v>
      </c>
      <c r="F383" s="133"/>
      <c r="G383" s="136">
        <v>50</v>
      </c>
    </row>
    <row r="384" spans="1:7" x14ac:dyDescent="0.25">
      <c r="A384" s="137"/>
      <c r="B384" s="137"/>
      <c r="C384" s="135" t="s">
        <v>600</v>
      </c>
      <c r="D384" s="135" t="s">
        <v>601</v>
      </c>
      <c r="E384" s="135" t="s">
        <v>8</v>
      </c>
      <c r="F384" s="133"/>
      <c r="G384" s="136">
        <v>25</v>
      </c>
    </row>
    <row r="385" spans="1:7" x14ac:dyDescent="0.25">
      <c r="A385" s="137"/>
      <c r="B385" s="137"/>
      <c r="C385" s="135" t="s">
        <v>602</v>
      </c>
      <c r="D385" s="135" t="s">
        <v>603</v>
      </c>
      <c r="E385" s="135" t="s">
        <v>8</v>
      </c>
      <c r="F385" s="133"/>
      <c r="G385" s="136">
        <v>25</v>
      </c>
    </row>
    <row r="386" spans="1:7" x14ac:dyDescent="0.25">
      <c r="A386" s="137"/>
      <c r="B386" s="137"/>
      <c r="C386" s="135" t="s">
        <v>604</v>
      </c>
      <c r="D386" s="135" t="s">
        <v>605</v>
      </c>
      <c r="E386" s="135" t="s">
        <v>8</v>
      </c>
      <c r="F386" s="133"/>
      <c r="G386" s="136">
        <v>700</v>
      </c>
    </row>
    <row r="387" spans="1:7" x14ac:dyDescent="0.25">
      <c r="A387" s="137"/>
      <c r="B387" s="137"/>
      <c r="C387" s="135" t="s">
        <v>606</v>
      </c>
      <c r="D387" s="135" t="s">
        <v>80</v>
      </c>
      <c r="E387" s="135" t="s">
        <v>8</v>
      </c>
      <c r="F387" s="133"/>
      <c r="G387" s="136">
        <v>300</v>
      </c>
    </row>
    <row r="388" spans="1:7" x14ac:dyDescent="0.25">
      <c r="A388" s="137"/>
      <c r="B388" s="137"/>
      <c r="C388" s="135" t="s">
        <v>607</v>
      </c>
      <c r="D388" s="135" t="s">
        <v>452</v>
      </c>
      <c r="E388" s="135" t="s">
        <v>8</v>
      </c>
      <c r="F388" s="133"/>
      <c r="G388" s="136">
        <v>200</v>
      </c>
    </row>
    <row r="389" spans="1:7" x14ac:dyDescent="0.25">
      <c r="A389" s="137"/>
      <c r="B389" s="137"/>
      <c r="C389" s="135" t="s">
        <v>608</v>
      </c>
      <c r="D389" s="135" t="s">
        <v>8</v>
      </c>
      <c r="E389" s="135" t="s">
        <v>8</v>
      </c>
      <c r="F389" s="133"/>
      <c r="G389" s="136">
        <v>100</v>
      </c>
    </row>
    <row r="390" spans="1:7" x14ac:dyDescent="0.25">
      <c r="A390" s="137"/>
      <c r="B390" s="137"/>
      <c r="C390" s="135" t="s">
        <v>609</v>
      </c>
      <c r="D390" s="135" t="s">
        <v>610</v>
      </c>
      <c r="E390" s="135" t="s">
        <v>8</v>
      </c>
      <c r="F390" s="133"/>
      <c r="G390" s="136">
        <v>100</v>
      </c>
    </row>
    <row r="391" spans="1:7" x14ac:dyDescent="0.25">
      <c r="A391" s="137"/>
      <c r="B391" s="137"/>
      <c r="C391" s="135" t="s">
        <v>611</v>
      </c>
      <c r="D391" s="135" t="s">
        <v>423</v>
      </c>
      <c r="E391" s="135" t="s">
        <v>8</v>
      </c>
      <c r="F391" s="133"/>
      <c r="G391" s="136">
        <v>100</v>
      </c>
    </row>
    <row r="392" spans="1:7" x14ac:dyDescent="0.25">
      <c r="A392" s="137"/>
      <c r="B392" s="137"/>
      <c r="C392" s="135" t="s">
        <v>612</v>
      </c>
      <c r="D392" s="135" t="s">
        <v>360</v>
      </c>
      <c r="E392" s="135" t="s">
        <v>8</v>
      </c>
      <c r="F392" s="133"/>
      <c r="G392" s="136">
        <v>25</v>
      </c>
    </row>
    <row r="393" spans="1:7" x14ac:dyDescent="0.25">
      <c r="A393" s="137"/>
      <c r="B393" s="137"/>
      <c r="C393" s="135" t="s">
        <v>613</v>
      </c>
      <c r="D393" s="135" t="s">
        <v>360</v>
      </c>
      <c r="E393" s="135" t="s">
        <v>8</v>
      </c>
      <c r="F393" s="133"/>
      <c r="G393" s="136">
        <v>300</v>
      </c>
    </row>
    <row r="394" spans="1:7" x14ac:dyDescent="0.25">
      <c r="A394" s="137"/>
      <c r="B394" s="137"/>
      <c r="C394" s="135" t="s">
        <v>614</v>
      </c>
      <c r="D394" s="135" t="s">
        <v>615</v>
      </c>
      <c r="E394" s="135" t="s">
        <v>8</v>
      </c>
      <c r="F394" s="133"/>
      <c r="G394" s="136">
        <v>300</v>
      </c>
    </row>
    <row r="395" spans="1:7" x14ac:dyDescent="0.25">
      <c r="A395" s="137"/>
      <c r="B395" s="137"/>
      <c r="C395" s="135" t="s">
        <v>616</v>
      </c>
      <c r="D395" s="135" t="s">
        <v>617</v>
      </c>
      <c r="E395" s="135" t="s">
        <v>8</v>
      </c>
      <c r="F395" s="133"/>
      <c r="G395" s="136">
        <v>25</v>
      </c>
    </row>
    <row r="396" spans="1:7" x14ac:dyDescent="0.25">
      <c r="A396" s="137"/>
      <c r="B396" s="137"/>
      <c r="C396" s="135" t="s">
        <v>618</v>
      </c>
      <c r="D396" s="135" t="s">
        <v>46</v>
      </c>
      <c r="E396" s="135" t="s">
        <v>8</v>
      </c>
      <c r="F396" s="133"/>
      <c r="G396" s="136">
        <v>100</v>
      </c>
    </row>
    <row r="397" spans="1:7" x14ac:dyDescent="0.25">
      <c r="A397" s="137"/>
      <c r="B397" s="137"/>
      <c r="C397" s="135" t="s">
        <v>474</v>
      </c>
      <c r="D397" s="135" t="s">
        <v>16</v>
      </c>
      <c r="E397" s="135" t="s">
        <v>8</v>
      </c>
      <c r="F397" s="133"/>
      <c r="G397" s="136">
        <v>700</v>
      </c>
    </row>
    <row r="398" spans="1:7" x14ac:dyDescent="0.25">
      <c r="A398" s="137"/>
      <c r="B398" s="137"/>
      <c r="C398" s="135" t="s">
        <v>619</v>
      </c>
      <c r="D398" s="135" t="s">
        <v>8</v>
      </c>
      <c r="E398" s="135" t="s">
        <v>8</v>
      </c>
      <c r="F398" s="133"/>
      <c r="G398" s="136">
        <v>150</v>
      </c>
    </row>
    <row r="399" spans="1:7" x14ac:dyDescent="0.25">
      <c r="A399" s="137"/>
      <c r="B399" s="137"/>
      <c r="C399" s="135" t="s">
        <v>620</v>
      </c>
      <c r="D399" s="135" t="s">
        <v>253</v>
      </c>
      <c r="E399" s="135" t="s">
        <v>8</v>
      </c>
      <c r="F399" s="133"/>
      <c r="G399" s="136">
        <v>300</v>
      </c>
    </row>
    <row r="400" spans="1:7" x14ac:dyDescent="0.25">
      <c r="A400" s="137"/>
      <c r="B400" s="137"/>
      <c r="C400" s="135" t="s">
        <v>621</v>
      </c>
      <c r="D400" s="135" t="s">
        <v>341</v>
      </c>
      <c r="E400" s="135" t="s">
        <v>8</v>
      </c>
      <c r="F400" s="133"/>
      <c r="G400" s="136">
        <v>500</v>
      </c>
    </row>
    <row r="401" spans="1:7" x14ac:dyDescent="0.25">
      <c r="A401" s="137"/>
      <c r="B401" s="137"/>
      <c r="C401" s="137"/>
      <c r="D401" s="135" t="s">
        <v>661</v>
      </c>
      <c r="E401" s="135" t="s">
        <v>8</v>
      </c>
      <c r="F401" s="133"/>
      <c r="G401" s="136">
        <v>100</v>
      </c>
    </row>
    <row r="402" spans="1:7" x14ac:dyDescent="0.25">
      <c r="A402" s="137"/>
      <c r="B402" s="137"/>
      <c r="C402" s="135" t="s">
        <v>622</v>
      </c>
      <c r="D402" s="135" t="s">
        <v>129</v>
      </c>
      <c r="E402" s="135" t="s">
        <v>8</v>
      </c>
      <c r="F402" s="133"/>
      <c r="G402" s="136">
        <v>300</v>
      </c>
    </row>
    <row r="403" spans="1:7" x14ac:dyDescent="0.25">
      <c r="A403" s="137"/>
      <c r="B403" s="137"/>
      <c r="C403" s="137"/>
      <c r="D403" s="135" t="s">
        <v>38</v>
      </c>
      <c r="E403" s="135" t="s">
        <v>8</v>
      </c>
      <c r="F403" s="133"/>
      <c r="G403" s="136">
        <v>25</v>
      </c>
    </row>
    <row r="404" spans="1:7" x14ac:dyDescent="0.25">
      <c r="A404" s="137"/>
      <c r="B404" s="137"/>
      <c r="C404" s="135" t="s">
        <v>623</v>
      </c>
      <c r="D404" s="135" t="s">
        <v>441</v>
      </c>
      <c r="E404" s="135" t="s">
        <v>8</v>
      </c>
      <c r="F404" s="133"/>
      <c r="G404" s="136">
        <v>1000</v>
      </c>
    </row>
    <row r="405" spans="1:7" x14ac:dyDescent="0.25">
      <c r="A405" s="137"/>
      <c r="B405" s="137"/>
      <c r="C405" s="135" t="s">
        <v>624</v>
      </c>
      <c r="D405" s="135" t="s">
        <v>71</v>
      </c>
      <c r="E405" s="135" t="s">
        <v>8</v>
      </c>
      <c r="F405" s="133"/>
      <c r="G405" s="136">
        <v>100</v>
      </c>
    </row>
    <row r="406" spans="1:7" x14ac:dyDescent="0.25">
      <c r="A406" s="137"/>
      <c r="B406" s="137"/>
      <c r="C406" s="135" t="s">
        <v>627</v>
      </c>
      <c r="D406" s="135" t="s">
        <v>38</v>
      </c>
      <c r="E406" s="135" t="s">
        <v>8</v>
      </c>
      <c r="F406" s="133"/>
      <c r="G406" s="136">
        <v>100</v>
      </c>
    </row>
    <row r="407" spans="1:7" x14ac:dyDescent="0.25">
      <c r="A407" s="137"/>
      <c r="B407" s="137"/>
      <c r="C407" s="135" t="s">
        <v>628</v>
      </c>
      <c r="D407" s="135" t="s">
        <v>16</v>
      </c>
      <c r="E407" s="135" t="s">
        <v>8</v>
      </c>
      <c r="F407" s="133"/>
      <c r="G407" s="136">
        <v>50</v>
      </c>
    </row>
    <row r="408" spans="1:7" x14ac:dyDescent="0.25">
      <c r="A408" s="137"/>
      <c r="B408" s="137"/>
      <c r="C408" s="135" t="s">
        <v>629</v>
      </c>
      <c r="D408" s="135" t="s">
        <v>80</v>
      </c>
      <c r="E408" s="135" t="s">
        <v>8</v>
      </c>
      <c r="F408" s="133"/>
      <c r="G408" s="136">
        <v>114</v>
      </c>
    </row>
    <row r="409" spans="1:7" x14ac:dyDescent="0.25">
      <c r="A409" s="137"/>
      <c r="B409" s="137"/>
      <c r="C409" s="135" t="s">
        <v>630</v>
      </c>
      <c r="D409" s="135" t="s">
        <v>152</v>
      </c>
      <c r="E409" s="135" t="s">
        <v>8</v>
      </c>
      <c r="F409" s="133"/>
      <c r="G409" s="136">
        <v>25</v>
      </c>
    </row>
    <row r="410" spans="1:7" x14ac:dyDescent="0.25">
      <c r="A410" s="137"/>
      <c r="B410" s="137"/>
      <c r="C410" s="135" t="s">
        <v>631</v>
      </c>
      <c r="D410" s="135" t="s">
        <v>80</v>
      </c>
      <c r="E410" s="135" t="s">
        <v>8</v>
      </c>
      <c r="F410" s="133"/>
      <c r="G410" s="136">
        <v>300</v>
      </c>
    </row>
    <row r="411" spans="1:7" x14ac:dyDescent="0.25">
      <c r="A411" s="137"/>
      <c r="B411" s="137"/>
      <c r="C411" s="135" t="s">
        <v>632</v>
      </c>
      <c r="D411" s="135" t="s">
        <v>461</v>
      </c>
      <c r="E411" s="135" t="s">
        <v>8</v>
      </c>
      <c r="F411" s="133"/>
      <c r="G411" s="136">
        <v>300</v>
      </c>
    </row>
    <row r="412" spans="1:7" x14ac:dyDescent="0.25">
      <c r="A412" s="137"/>
      <c r="B412" s="137"/>
      <c r="C412" s="135" t="s">
        <v>633</v>
      </c>
      <c r="D412" s="135" t="s">
        <v>486</v>
      </c>
      <c r="E412" s="135" t="s">
        <v>8</v>
      </c>
      <c r="F412" s="133"/>
      <c r="G412" s="136">
        <v>100</v>
      </c>
    </row>
    <row r="413" spans="1:7" x14ac:dyDescent="0.25">
      <c r="A413" s="137"/>
      <c r="B413" s="137"/>
      <c r="C413" s="135" t="s">
        <v>634</v>
      </c>
      <c r="D413" s="135" t="s">
        <v>74</v>
      </c>
      <c r="E413" s="135" t="s">
        <v>8</v>
      </c>
      <c r="F413" s="133"/>
      <c r="G413" s="136">
        <v>100</v>
      </c>
    </row>
    <row r="414" spans="1:7" x14ac:dyDescent="0.25">
      <c r="A414" s="137"/>
      <c r="B414" s="137"/>
      <c r="C414" s="135" t="s">
        <v>635</v>
      </c>
      <c r="D414" s="135" t="s">
        <v>349</v>
      </c>
      <c r="E414" s="135" t="s">
        <v>8</v>
      </c>
      <c r="F414" s="133"/>
      <c r="G414" s="136">
        <v>100</v>
      </c>
    </row>
    <row r="415" spans="1:7" x14ac:dyDescent="0.25">
      <c r="A415" s="137"/>
      <c r="B415" s="137"/>
      <c r="C415" s="135" t="s">
        <v>636</v>
      </c>
      <c r="D415" s="135" t="s">
        <v>108</v>
      </c>
      <c r="E415" s="135" t="s">
        <v>8</v>
      </c>
      <c r="F415" s="133"/>
      <c r="G415" s="136">
        <v>300</v>
      </c>
    </row>
    <row r="416" spans="1:7" x14ac:dyDescent="0.25">
      <c r="A416" s="137"/>
      <c r="B416" s="137"/>
      <c r="C416" s="135" t="s">
        <v>637</v>
      </c>
      <c r="D416" s="135" t="s">
        <v>545</v>
      </c>
      <c r="E416" s="135" t="s">
        <v>8</v>
      </c>
      <c r="F416" s="133"/>
      <c r="G416" s="136">
        <v>100</v>
      </c>
    </row>
    <row r="417" spans="1:7" x14ac:dyDescent="0.25">
      <c r="A417" s="137"/>
      <c r="B417" s="137"/>
      <c r="C417" s="135" t="s">
        <v>638</v>
      </c>
      <c r="D417" s="135" t="s">
        <v>8</v>
      </c>
      <c r="E417" s="135" t="s">
        <v>8</v>
      </c>
      <c r="F417" s="133"/>
      <c r="G417" s="136">
        <v>25</v>
      </c>
    </row>
    <row r="418" spans="1:7" x14ac:dyDescent="0.25">
      <c r="A418" s="137"/>
      <c r="B418" s="137"/>
      <c r="C418" s="135" t="s">
        <v>639</v>
      </c>
      <c r="D418" s="135" t="s">
        <v>8</v>
      </c>
      <c r="E418" s="135" t="s">
        <v>8</v>
      </c>
      <c r="F418" s="133"/>
      <c r="G418" s="136">
        <v>25</v>
      </c>
    </row>
    <row r="419" spans="1:7" x14ac:dyDescent="0.25">
      <c r="A419" s="137"/>
      <c r="B419" s="137"/>
      <c r="C419" s="135" t="s">
        <v>640</v>
      </c>
      <c r="D419" s="135" t="s">
        <v>423</v>
      </c>
      <c r="E419" s="135" t="s">
        <v>8</v>
      </c>
      <c r="F419" s="133"/>
      <c r="G419" s="136">
        <v>10</v>
      </c>
    </row>
    <row r="420" spans="1:7" x14ac:dyDescent="0.25">
      <c r="A420" s="137"/>
      <c r="B420" s="137"/>
      <c r="C420" s="135" t="s">
        <v>641</v>
      </c>
      <c r="D420" s="135" t="s">
        <v>103</v>
      </c>
      <c r="E420" s="135" t="s">
        <v>8</v>
      </c>
      <c r="F420" s="133"/>
      <c r="G420" s="136">
        <v>100</v>
      </c>
    </row>
    <row r="421" spans="1:7" x14ac:dyDescent="0.25">
      <c r="A421" s="137"/>
      <c r="B421" s="137"/>
      <c r="C421" s="135" t="s">
        <v>642</v>
      </c>
      <c r="D421" s="135" t="s">
        <v>152</v>
      </c>
      <c r="E421" s="135" t="s">
        <v>8</v>
      </c>
      <c r="F421" s="133"/>
      <c r="G421" s="136">
        <v>100</v>
      </c>
    </row>
    <row r="422" spans="1:7" x14ac:dyDescent="0.25">
      <c r="A422" s="137"/>
      <c r="B422" s="137"/>
      <c r="C422" s="135" t="s">
        <v>643</v>
      </c>
      <c r="D422" s="135" t="s">
        <v>8</v>
      </c>
      <c r="E422" s="135" t="s">
        <v>8</v>
      </c>
      <c r="F422" s="133"/>
      <c r="G422" s="136">
        <v>100</v>
      </c>
    </row>
    <row r="423" spans="1:7" x14ac:dyDescent="0.25">
      <c r="A423" s="137"/>
      <c r="B423" s="137"/>
      <c r="C423" s="135" t="s">
        <v>644</v>
      </c>
      <c r="D423" s="135" t="s">
        <v>133</v>
      </c>
      <c r="E423" s="135" t="s">
        <v>8</v>
      </c>
      <c r="F423" s="133"/>
      <c r="G423" s="136">
        <v>25</v>
      </c>
    </row>
    <row r="424" spans="1:7" x14ac:dyDescent="0.25">
      <c r="A424" s="137"/>
      <c r="B424" s="137"/>
      <c r="C424" s="135" t="s">
        <v>645</v>
      </c>
      <c r="D424" s="135" t="s">
        <v>452</v>
      </c>
      <c r="E424" s="135" t="s">
        <v>8</v>
      </c>
      <c r="F424" s="133"/>
      <c r="G424" s="136">
        <v>300</v>
      </c>
    </row>
    <row r="425" spans="1:7" x14ac:dyDescent="0.25">
      <c r="A425" s="137"/>
      <c r="B425" s="137"/>
      <c r="C425" s="135" t="s">
        <v>646</v>
      </c>
      <c r="D425" s="135" t="s">
        <v>108</v>
      </c>
      <c r="E425" s="135" t="s">
        <v>8</v>
      </c>
      <c r="F425" s="133"/>
      <c r="G425" s="136">
        <v>888</v>
      </c>
    </row>
    <row r="426" spans="1:7" x14ac:dyDescent="0.25">
      <c r="A426" s="137"/>
      <c r="B426" s="137"/>
      <c r="C426" s="135" t="s">
        <v>647</v>
      </c>
      <c r="D426" s="135" t="s">
        <v>184</v>
      </c>
      <c r="E426" s="135" t="s">
        <v>8</v>
      </c>
      <c r="F426" s="133"/>
      <c r="G426" s="136">
        <v>25</v>
      </c>
    </row>
    <row r="427" spans="1:7" x14ac:dyDescent="0.25">
      <c r="A427" s="137"/>
      <c r="B427" s="137"/>
      <c r="C427" s="135" t="s">
        <v>648</v>
      </c>
      <c r="D427" s="135" t="s">
        <v>63</v>
      </c>
      <c r="E427" s="135" t="s">
        <v>8</v>
      </c>
      <c r="F427" s="133"/>
      <c r="G427" s="136">
        <v>25</v>
      </c>
    </row>
    <row r="428" spans="1:7" x14ac:dyDescent="0.25">
      <c r="A428" s="137"/>
      <c r="B428" s="137"/>
      <c r="C428" s="135" t="s">
        <v>649</v>
      </c>
      <c r="D428" s="135" t="s">
        <v>465</v>
      </c>
      <c r="E428" s="135" t="s">
        <v>8</v>
      </c>
      <c r="F428" s="133"/>
      <c r="G428" s="136">
        <v>500</v>
      </c>
    </row>
    <row r="429" spans="1:7" x14ac:dyDescent="0.25">
      <c r="A429" s="137"/>
      <c r="B429" s="137"/>
      <c r="C429" s="135" t="s">
        <v>650</v>
      </c>
      <c r="D429" s="135" t="s">
        <v>67</v>
      </c>
      <c r="E429" s="135" t="s">
        <v>8</v>
      </c>
      <c r="F429" s="133"/>
      <c r="G429" s="136">
        <v>100</v>
      </c>
    </row>
    <row r="430" spans="1:7" x14ac:dyDescent="0.25">
      <c r="A430" s="137"/>
      <c r="B430" s="137"/>
      <c r="C430" s="135" t="s">
        <v>651</v>
      </c>
      <c r="D430" s="135" t="s">
        <v>129</v>
      </c>
      <c r="E430" s="135" t="s">
        <v>8</v>
      </c>
      <c r="F430" s="133"/>
      <c r="G430" s="136">
        <v>300</v>
      </c>
    </row>
    <row r="431" spans="1:7" x14ac:dyDescent="0.25">
      <c r="A431" s="137"/>
      <c r="B431" s="137"/>
      <c r="C431" s="135" t="s">
        <v>652</v>
      </c>
      <c r="D431" s="135" t="s">
        <v>82</v>
      </c>
      <c r="E431" s="135" t="s">
        <v>8</v>
      </c>
      <c r="F431" s="133"/>
      <c r="G431" s="136">
        <v>20</v>
      </c>
    </row>
    <row r="432" spans="1:7" x14ac:dyDescent="0.25">
      <c r="A432" s="137"/>
      <c r="B432" s="137"/>
      <c r="C432" s="135" t="s">
        <v>653</v>
      </c>
      <c r="D432" s="135" t="s">
        <v>654</v>
      </c>
      <c r="E432" s="135" t="s">
        <v>8</v>
      </c>
      <c r="F432" s="133"/>
      <c r="G432" s="136">
        <v>25</v>
      </c>
    </row>
    <row r="433" spans="1:7" x14ac:dyDescent="0.25">
      <c r="A433" s="137"/>
      <c r="B433" s="137"/>
      <c r="C433" s="135" t="s">
        <v>655</v>
      </c>
      <c r="D433" s="135" t="s">
        <v>253</v>
      </c>
      <c r="E433" s="135" t="s">
        <v>8</v>
      </c>
      <c r="F433" s="133"/>
      <c r="G433" s="136">
        <v>300</v>
      </c>
    </row>
    <row r="434" spans="1:7" x14ac:dyDescent="0.25">
      <c r="A434" s="137"/>
      <c r="B434" s="137"/>
      <c r="C434" s="135" t="s">
        <v>656</v>
      </c>
      <c r="D434" s="135" t="s">
        <v>363</v>
      </c>
      <c r="E434" s="135" t="s">
        <v>8</v>
      </c>
      <c r="F434" s="133"/>
      <c r="G434" s="136">
        <v>100</v>
      </c>
    </row>
    <row r="435" spans="1:7" x14ac:dyDescent="0.25">
      <c r="A435" s="137"/>
      <c r="B435" s="137"/>
      <c r="C435" s="135" t="s">
        <v>657</v>
      </c>
      <c r="D435" s="135" t="s">
        <v>67</v>
      </c>
      <c r="E435" s="135" t="s">
        <v>8</v>
      </c>
      <c r="F435" s="133"/>
      <c r="G435" s="136">
        <v>500</v>
      </c>
    </row>
    <row r="436" spans="1:7" x14ac:dyDescent="0.25">
      <c r="A436" s="137"/>
      <c r="B436" s="137"/>
      <c r="C436" s="135" t="s">
        <v>658</v>
      </c>
      <c r="D436" s="135" t="s">
        <v>659</v>
      </c>
      <c r="E436" s="135" t="s">
        <v>8</v>
      </c>
      <c r="F436" s="133"/>
      <c r="G436" s="136">
        <v>50</v>
      </c>
    </row>
    <row r="437" spans="1:7" x14ac:dyDescent="0.25">
      <c r="A437" s="137"/>
      <c r="B437" s="137"/>
      <c r="C437" s="135" t="s">
        <v>660</v>
      </c>
      <c r="D437" s="135" t="s">
        <v>80</v>
      </c>
      <c r="E437" s="135" t="s">
        <v>8</v>
      </c>
      <c r="F437" s="133"/>
      <c r="G437" s="136">
        <v>300</v>
      </c>
    </row>
    <row r="438" spans="1:7" x14ac:dyDescent="0.25">
      <c r="A438" s="137"/>
      <c r="B438" s="137"/>
      <c r="C438" s="135" t="s">
        <v>662</v>
      </c>
      <c r="D438" s="135" t="s">
        <v>63</v>
      </c>
      <c r="E438" s="135" t="s">
        <v>8</v>
      </c>
      <c r="F438" s="133"/>
      <c r="G438" s="136">
        <v>25</v>
      </c>
    </row>
    <row r="439" spans="1:7" x14ac:dyDescent="0.25">
      <c r="A439" s="137"/>
      <c r="B439" s="137"/>
      <c r="C439" s="137"/>
      <c r="D439" s="135" t="s">
        <v>452</v>
      </c>
      <c r="E439" s="135" t="s">
        <v>8</v>
      </c>
      <c r="F439" s="133"/>
      <c r="G439" s="136">
        <v>300</v>
      </c>
    </row>
    <row r="440" spans="1:7" x14ac:dyDescent="0.25">
      <c r="A440" s="137"/>
      <c r="B440" s="137"/>
      <c r="C440" s="135" t="s">
        <v>663</v>
      </c>
      <c r="D440" s="135" t="s">
        <v>38</v>
      </c>
      <c r="E440" s="135" t="s">
        <v>8</v>
      </c>
      <c r="F440" s="133"/>
      <c r="G440" s="136">
        <v>300</v>
      </c>
    </row>
    <row r="441" spans="1:7" x14ac:dyDescent="0.25">
      <c r="A441" s="137"/>
      <c r="B441" s="137"/>
      <c r="C441" s="135" t="s">
        <v>664</v>
      </c>
      <c r="D441" s="135" t="s">
        <v>665</v>
      </c>
      <c r="E441" s="135" t="s">
        <v>8</v>
      </c>
      <c r="F441" s="133"/>
      <c r="G441" s="136">
        <v>300</v>
      </c>
    </row>
    <row r="442" spans="1:7" x14ac:dyDescent="0.25">
      <c r="A442" s="137"/>
      <c r="B442" s="137"/>
      <c r="C442" s="135" t="s">
        <v>176</v>
      </c>
      <c r="D442" s="135" t="s">
        <v>261</v>
      </c>
      <c r="E442" s="135" t="s">
        <v>8</v>
      </c>
      <c r="F442" s="133"/>
      <c r="G442" s="136">
        <v>100</v>
      </c>
    </row>
    <row r="443" spans="1:7" x14ac:dyDescent="0.25">
      <c r="A443" s="137"/>
      <c r="B443" s="137"/>
      <c r="C443" s="135" t="s">
        <v>666</v>
      </c>
      <c r="D443" s="135" t="s">
        <v>423</v>
      </c>
      <c r="E443" s="135" t="s">
        <v>8</v>
      </c>
      <c r="F443" s="133"/>
      <c r="G443" s="136">
        <v>100</v>
      </c>
    </row>
    <row r="444" spans="1:7" x14ac:dyDescent="0.25">
      <c r="A444" s="137"/>
      <c r="B444" s="137"/>
      <c r="C444" s="135" t="s">
        <v>667</v>
      </c>
      <c r="D444" s="135" t="s">
        <v>668</v>
      </c>
      <c r="E444" s="135" t="s">
        <v>8</v>
      </c>
      <c r="F444" s="133"/>
      <c r="G444" s="136">
        <v>100</v>
      </c>
    </row>
    <row r="445" spans="1:7" x14ac:dyDescent="0.25">
      <c r="A445" s="137"/>
      <c r="B445" s="137"/>
      <c r="C445" s="135" t="s">
        <v>670</v>
      </c>
      <c r="D445" s="135" t="s">
        <v>129</v>
      </c>
      <c r="E445" s="135" t="s">
        <v>8</v>
      </c>
      <c r="F445" s="133"/>
      <c r="G445" s="136">
        <v>1000</v>
      </c>
    </row>
    <row r="446" spans="1:7" x14ac:dyDescent="0.25">
      <c r="A446" s="137"/>
      <c r="B446" s="137"/>
      <c r="C446" s="135" t="s">
        <v>671</v>
      </c>
      <c r="D446" s="135" t="s">
        <v>253</v>
      </c>
      <c r="E446" s="135" t="s">
        <v>8</v>
      </c>
      <c r="F446" s="133"/>
      <c r="G446" s="136">
        <v>300</v>
      </c>
    </row>
    <row r="447" spans="1:7" x14ac:dyDescent="0.25">
      <c r="A447" s="137"/>
      <c r="B447" s="137"/>
      <c r="C447" s="135" t="s">
        <v>672</v>
      </c>
      <c r="D447" s="135" t="s">
        <v>171</v>
      </c>
      <c r="E447" s="135" t="s">
        <v>8</v>
      </c>
      <c r="F447" s="133"/>
      <c r="G447" s="136">
        <v>300</v>
      </c>
    </row>
    <row r="448" spans="1:7" x14ac:dyDescent="0.25">
      <c r="A448" s="137"/>
      <c r="B448" s="137"/>
      <c r="C448" s="135" t="s">
        <v>673</v>
      </c>
      <c r="D448" s="135" t="s">
        <v>441</v>
      </c>
      <c r="E448" s="135" t="s">
        <v>8</v>
      </c>
      <c r="F448" s="133"/>
      <c r="G448" s="136">
        <v>300</v>
      </c>
    </row>
    <row r="449" spans="1:7" x14ac:dyDescent="0.25">
      <c r="A449" s="137"/>
      <c r="B449" s="137"/>
      <c r="C449" s="135" t="s">
        <v>674</v>
      </c>
      <c r="D449" s="135" t="s">
        <v>58</v>
      </c>
      <c r="E449" s="135" t="s">
        <v>8</v>
      </c>
      <c r="F449" s="133"/>
      <c r="G449" s="136">
        <v>100</v>
      </c>
    </row>
    <row r="450" spans="1:7" x14ac:dyDescent="0.25">
      <c r="A450" s="137"/>
      <c r="B450" s="137"/>
      <c r="C450" s="135" t="s">
        <v>675</v>
      </c>
      <c r="D450" s="135" t="s">
        <v>560</v>
      </c>
      <c r="E450" s="135" t="s">
        <v>8</v>
      </c>
      <c r="F450" s="133"/>
      <c r="G450" s="136">
        <v>500</v>
      </c>
    </row>
    <row r="451" spans="1:7" x14ac:dyDescent="0.25">
      <c r="A451" s="137"/>
      <c r="B451" s="137"/>
      <c r="C451" s="135" t="s">
        <v>676</v>
      </c>
      <c r="D451" s="135" t="s">
        <v>360</v>
      </c>
      <c r="E451" s="135" t="s">
        <v>8</v>
      </c>
      <c r="F451" s="133"/>
      <c r="G451" s="136">
        <v>300</v>
      </c>
    </row>
    <row r="452" spans="1:7" x14ac:dyDescent="0.25">
      <c r="A452" s="137"/>
      <c r="B452" s="137"/>
      <c r="C452" s="135" t="s">
        <v>677</v>
      </c>
      <c r="D452" s="135" t="s">
        <v>49</v>
      </c>
      <c r="E452" s="135" t="s">
        <v>8</v>
      </c>
      <c r="F452" s="133"/>
      <c r="G452" s="136">
        <v>5</v>
      </c>
    </row>
    <row r="453" spans="1:7" x14ac:dyDescent="0.25">
      <c r="A453" s="137"/>
      <c r="B453" s="137"/>
      <c r="C453" s="135" t="s">
        <v>679</v>
      </c>
      <c r="D453" s="135" t="s">
        <v>680</v>
      </c>
      <c r="E453" s="135" t="s">
        <v>8</v>
      </c>
      <c r="F453" s="133"/>
      <c r="G453" s="136">
        <v>400</v>
      </c>
    </row>
    <row r="454" spans="1:7" x14ac:dyDescent="0.25">
      <c r="A454" s="137"/>
      <c r="B454" s="137"/>
      <c r="C454" s="135" t="s">
        <v>681</v>
      </c>
      <c r="D454" s="135" t="s">
        <v>58</v>
      </c>
      <c r="E454" s="135" t="s">
        <v>8</v>
      </c>
      <c r="F454" s="133"/>
      <c r="G454" s="136">
        <v>1000</v>
      </c>
    </row>
    <row r="455" spans="1:7" x14ac:dyDescent="0.25">
      <c r="A455" s="137"/>
      <c r="B455" s="137"/>
      <c r="C455" s="135" t="s">
        <v>682</v>
      </c>
      <c r="D455" s="135" t="s">
        <v>452</v>
      </c>
      <c r="E455" s="135" t="s">
        <v>8</v>
      </c>
      <c r="F455" s="133"/>
      <c r="G455" s="136">
        <v>100</v>
      </c>
    </row>
    <row r="456" spans="1:7" x14ac:dyDescent="0.25">
      <c r="A456" s="137"/>
      <c r="B456" s="137"/>
      <c r="C456" s="135" t="s">
        <v>683</v>
      </c>
      <c r="D456" s="135" t="s">
        <v>71</v>
      </c>
      <c r="E456" s="135" t="s">
        <v>8</v>
      </c>
      <c r="F456" s="133"/>
      <c r="G456" s="136">
        <v>100</v>
      </c>
    </row>
    <row r="457" spans="1:7" x14ac:dyDescent="0.25">
      <c r="A457" s="137"/>
      <c r="B457" s="137"/>
      <c r="C457" s="135" t="s">
        <v>684</v>
      </c>
      <c r="D457" s="135" t="s">
        <v>341</v>
      </c>
      <c r="E457" s="135" t="s">
        <v>8</v>
      </c>
      <c r="F457" s="133"/>
      <c r="G457" s="136">
        <v>100</v>
      </c>
    </row>
    <row r="458" spans="1:7" x14ac:dyDescent="0.25">
      <c r="A458" s="137"/>
      <c r="B458" s="137"/>
      <c r="C458" s="135" t="s">
        <v>685</v>
      </c>
      <c r="D458" s="135" t="s">
        <v>184</v>
      </c>
      <c r="E458" s="135" t="s">
        <v>8</v>
      </c>
      <c r="F458" s="133"/>
      <c r="G458" s="136">
        <v>1000</v>
      </c>
    </row>
    <row r="459" spans="1:7" x14ac:dyDescent="0.25">
      <c r="A459" s="137"/>
      <c r="B459" s="137"/>
      <c r="C459" s="135" t="s">
        <v>686</v>
      </c>
      <c r="D459" s="135" t="s">
        <v>429</v>
      </c>
      <c r="E459" s="135" t="s">
        <v>8</v>
      </c>
      <c r="F459" s="133"/>
      <c r="G459" s="136">
        <v>300</v>
      </c>
    </row>
    <row r="460" spans="1:7" x14ac:dyDescent="0.25">
      <c r="A460" s="137"/>
      <c r="B460" s="137"/>
      <c r="C460" s="135" t="s">
        <v>687</v>
      </c>
      <c r="D460" s="135" t="s">
        <v>184</v>
      </c>
      <c r="E460" s="135" t="s">
        <v>8</v>
      </c>
      <c r="F460" s="133"/>
      <c r="G460" s="136">
        <v>50</v>
      </c>
    </row>
    <row r="461" spans="1:7" x14ac:dyDescent="0.25">
      <c r="A461" s="137"/>
      <c r="B461" s="137"/>
      <c r="C461" s="135" t="s">
        <v>688</v>
      </c>
      <c r="D461" s="135" t="s">
        <v>71</v>
      </c>
      <c r="E461" s="135" t="s">
        <v>8</v>
      </c>
      <c r="F461" s="133"/>
      <c r="G461" s="136">
        <v>150</v>
      </c>
    </row>
    <row r="462" spans="1:7" x14ac:dyDescent="0.25">
      <c r="A462" s="137"/>
      <c r="B462" s="137"/>
      <c r="C462" s="135" t="s">
        <v>689</v>
      </c>
      <c r="D462" s="135" t="s">
        <v>8</v>
      </c>
      <c r="E462" s="135" t="s">
        <v>8</v>
      </c>
      <c r="F462" s="133"/>
      <c r="G462" s="136">
        <v>100</v>
      </c>
    </row>
    <row r="463" spans="1:7" x14ac:dyDescent="0.25">
      <c r="A463" s="137"/>
      <c r="B463" s="137"/>
      <c r="C463" s="135" t="s">
        <v>690</v>
      </c>
      <c r="D463" s="135" t="s">
        <v>89</v>
      </c>
      <c r="E463" s="135" t="s">
        <v>8</v>
      </c>
      <c r="F463" s="133"/>
      <c r="G463" s="136">
        <v>300</v>
      </c>
    </row>
    <row r="464" spans="1:7" x14ac:dyDescent="0.25">
      <c r="A464" s="137"/>
      <c r="B464" s="137"/>
      <c r="C464" s="135" t="s">
        <v>691</v>
      </c>
      <c r="D464" s="135" t="s">
        <v>38</v>
      </c>
      <c r="E464" s="135" t="s">
        <v>8</v>
      </c>
      <c r="F464" s="133"/>
      <c r="G464" s="136">
        <v>100</v>
      </c>
    </row>
    <row r="465" spans="1:7" x14ac:dyDescent="0.25">
      <c r="A465" s="137"/>
      <c r="B465" s="137"/>
      <c r="C465" s="135" t="s">
        <v>692</v>
      </c>
      <c r="D465" s="135" t="s">
        <v>82</v>
      </c>
      <c r="E465" s="135" t="s">
        <v>8</v>
      </c>
      <c r="F465" s="133"/>
      <c r="G465" s="136">
        <v>100</v>
      </c>
    </row>
    <row r="466" spans="1:7" x14ac:dyDescent="0.25">
      <c r="A466" s="137"/>
      <c r="B466" s="137"/>
      <c r="C466" s="135" t="s">
        <v>693</v>
      </c>
      <c r="D466" s="135" t="s">
        <v>71</v>
      </c>
      <c r="E466" s="135" t="s">
        <v>8</v>
      </c>
      <c r="F466" s="133"/>
      <c r="G466" s="136">
        <v>300</v>
      </c>
    </row>
    <row r="467" spans="1:7" x14ac:dyDescent="0.25">
      <c r="A467" s="137"/>
      <c r="B467" s="137"/>
      <c r="C467" s="135" t="s">
        <v>694</v>
      </c>
      <c r="D467" s="135" t="s">
        <v>8</v>
      </c>
      <c r="E467" s="135" t="s">
        <v>8</v>
      </c>
      <c r="F467" s="133"/>
      <c r="G467" s="136">
        <v>100</v>
      </c>
    </row>
    <row r="468" spans="1:7" x14ac:dyDescent="0.25">
      <c r="A468" s="137"/>
      <c r="B468" s="137"/>
      <c r="C468" s="135" t="s">
        <v>695</v>
      </c>
      <c r="D468" s="135" t="s">
        <v>133</v>
      </c>
      <c r="E468" s="135" t="s">
        <v>8</v>
      </c>
      <c r="F468" s="133"/>
      <c r="G468" s="136">
        <v>100</v>
      </c>
    </row>
    <row r="469" spans="1:7" x14ac:dyDescent="0.25">
      <c r="A469" s="137"/>
      <c r="B469" s="137"/>
      <c r="C469" s="135" t="s">
        <v>696</v>
      </c>
      <c r="D469" s="135" t="s">
        <v>38</v>
      </c>
      <c r="E469" s="135" t="s">
        <v>8</v>
      </c>
      <c r="F469" s="133"/>
      <c r="G469" s="136">
        <v>25</v>
      </c>
    </row>
    <row r="470" spans="1:7" x14ac:dyDescent="0.25">
      <c r="A470" s="137"/>
      <c r="B470" s="138">
        <v>42549</v>
      </c>
      <c r="C470" s="135" t="s">
        <v>8</v>
      </c>
      <c r="D470" s="135" t="s">
        <v>341</v>
      </c>
      <c r="E470" s="135" t="s">
        <v>8</v>
      </c>
      <c r="F470" s="133"/>
      <c r="G470" s="136">
        <v>3</v>
      </c>
    </row>
    <row r="471" spans="1:7" x14ac:dyDescent="0.25">
      <c r="A471" s="137"/>
      <c r="B471" s="137"/>
      <c r="C471" s="135" t="s">
        <v>215</v>
      </c>
      <c r="D471" s="135" t="s">
        <v>8</v>
      </c>
      <c r="E471" s="135" t="s">
        <v>8</v>
      </c>
      <c r="F471" s="133"/>
      <c r="G471" s="136">
        <v>200</v>
      </c>
    </row>
    <row r="472" spans="1:7" x14ac:dyDescent="0.25">
      <c r="A472" s="137"/>
      <c r="B472" s="137"/>
      <c r="C472" s="135" t="s">
        <v>45</v>
      </c>
      <c r="D472" s="135" t="s">
        <v>703</v>
      </c>
      <c r="E472" s="135" t="s">
        <v>8</v>
      </c>
      <c r="F472" s="133"/>
      <c r="G472" s="136">
        <v>25</v>
      </c>
    </row>
    <row r="473" spans="1:7" x14ac:dyDescent="0.25">
      <c r="A473" s="137"/>
      <c r="B473" s="137"/>
      <c r="C473" s="135" t="s">
        <v>353</v>
      </c>
      <c r="D473" s="135" t="s">
        <v>463</v>
      </c>
      <c r="E473" s="135" t="s">
        <v>8</v>
      </c>
      <c r="F473" s="133"/>
      <c r="G473" s="136">
        <v>300</v>
      </c>
    </row>
    <row r="474" spans="1:7" x14ac:dyDescent="0.25">
      <c r="A474" s="137"/>
      <c r="B474" s="137"/>
      <c r="C474" s="135" t="s">
        <v>247</v>
      </c>
      <c r="D474" s="135" t="s">
        <v>247</v>
      </c>
      <c r="E474" s="135" t="s">
        <v>8</v>
      </c>
      <c r="F474" s="133"/>
      <c r="G474" s="136">
        <v>300</v>
      </c>
    </row>
    <row r="475" spans="1:7" x14ac:dyDescent="0.25">
      <c r="A475" s="137"/>
      <c r="B475" s="137"/>
      <c r="C475" s="135" t="s">
        <v>642</v>
      </c>
      <c r="D475" s="135" t="s">
        <v>741</v>
      </c>
      <c r="E475" s="135" t="s">
        <v>8</v>
      </c>
      <c r="F475" s="133"/>
      <c r="G475" s="136">
        <v>100</v>
      </c>
    </row>
    <row r="476" spans="1:7" x14ac:dyDescent="0.25">
      <c r="A476" s="137"/>
      <c r="B476" s="137"/>
      <c r="C476" s="135" t="s">
        <v>697</v>
      </c>
      <c r="D476" s="135" t="s">
        <v>349</v>
      </c>
      <c r="E476" s="135" t="s">
        <v>8</v>
      </c>
      <c r="F476" s="133"/>
      <c r="G476" s="136">
        <v>25</v>
      </c>
    </row>
    <row r="477" spans="1:7" x14ac:dyDescent="0.25">
      <c r="A477" s="137"/>
      <c r="B477" s="137"/>
      <c r="C477" s="135" t="s">
        <v>698</v>
      </c>
      <c r="D477" s="135" t="s">
        <v>349</v>
      </c>
      <c r="E477" s="135" t="s">
        <v>8</v>
      </c>
      <c r="F477" s="133"/>
      <c r="G477" s="136">
        <v>300</v>
      </c>
    </row>
    <row r="478" spans="1:7" x14ac:dyDescent="0.25">
      <c r="A478" s="137"/>
      <c r="B478" s="137"/>
      <c r="C478" s="135" t="s">
        <v>699</v>
      </c>
      <c r="D478" s="135" t="s">
        <v>253</v>
      </c>
      <c r="E478" s="135" t="s">
        <v>8</v>
      </c>
      <c r="F478" s="133"/>
      <c r="G478" s="136">
        <v>200</v>
      </c>
    </row>
    <row r="479" spans="1:7" x14ac:dyDescent="0.25">
      <c r="A479" s="137"/>
      <c r="B479" s="137"/>
      <c r="C479" s="135" t="s">
        <v>700</v>
      </c>
      <c r="D479" s="135" t="s">
        <v>545</v>
      </c>
      <c r="E479" s="135" t="s">
        <v>8</v>
      </c>
      <c r="F479" s="133"/>
      <c r="G479" s="136">
        <v>300</v>
      </c>
    </row>
    <row r="480" spans="1:7" x14ac:dyDescent="0.25">
      <c r="A480" s="137"/>
      <c r="B480" s="137"/>
      <c r="C480" s="135" t="s">
        <v>701</v>
      </c>
      <c r="D480" s="135" t="s">
        <v>341</v>
      </c>
      <c r="E480" s="135" t="s">
        <v>8</v>
      </c>
      <c r="F480" s="133"/>
      <c r="G480" s="136">
        <v>100</v>
      </c>
    </row>
    <row r="481" spans="1:7" x14ac:dyDescent="0.25">
      <c r="A481" s="137"/>
      <c r="B481" s="137"/>
      <c r="C481" s="135" t="s">
        <v>704</v>
      </c>
      <c r="D481" s="135" t="s">
        <v>38</v>
      </c>
      <c r="E481" s="135" t="s">
        <v>8</v>
      </c>
      <c r="F481" s="133"/>
      <c r="G481" s="136">
        <v>100</v>
      </c>
    </row>
    <row r="482" spans="1:7" x14ac:dyDescent="0.25">
      <c r="A482" s="137"/>
      <c r="B482" s="137"/>
      <c r="C482" s="135" t="s">
        <v>705</v>
      </c>
      <c r="D482" s="135" t="s">
        <v>706</v>
      </c>
      <c r="E482" s="135" t="s">
        <v>8</v>
      </c>
      <c r="F482" s="133"/>
      <c r="G482" s="136">
        <v>300</v>
      </c>
    </row>
    <row r="483" spans="1:7" x14ac:dyDescent="0.25">
      <c r="A483" s="137"/>
      <c r="B483" s="137"/>
      <c r="C483" s="135" t="s">
        <v>707</v>
      </c>
      <c r="D483" s="135" t="s">
        <v>708</v>
      </c>
      <c r="E483" s="135" t="s">
        <v>8</v>
      </c>
      <c r="F483" s="133"/>
      <c r="G483" s="136">
        <v>300</v>
      </c>
    </row>
    <row r="484" spans="1:7" x14ac:dyDescent="0.25">
      <c r="A484" s="137"/>
      <c r="B484" s="137"/>
      <c r="C484" s="135" t="s">
        <v>709</v>
      </c>
      <c r="D484" s="135" t="s">
        <v>123</v>
      </c>
      <c r="E484" s="135" t="s">
        <v>8</v>
      </c>
      <c r="F484" s="133"/>
      <c r="G484" s="136">
        <v>300</v>
      </c>
    </row>
    <row r="485" spans="1:7" x14ac:dyDescent="0.25">
      <c r="A485" s="137"/>
      <c r="B485" s="137"/>
      <c r="C485" s="135" t="s">
        <v>710</v>
      </c>
      <c r="D485" s="135" t="s">
        <v>171</v>
      </c>
      <c r="E485" s="135" t="s">
        <v>8</v>
      </c>
      <c r="F485" s="133"/>
      <c r="G485" s="136">
        <v>200</v>
      </c>
    </row>
    <row r="486" spans="1:7" x14ac:dyDescent="0.25">
      <c r="A486" s="137"/>
      <c r="B486" s="137"/>
      <c r="C486" s="135" t="s">
        <v>711</v>
      </c>
      <c r="D486" s="135" t="s">
        <v>341</v>
      </c>
      <c r="E486" s="135" t="s">
        <v>8</v>
      </c>
      <c r="F486" s="133"/>
      <c r="G486" s="136">
        <v>300</v>
      </c>
    </row>
    <row r="487" spans="1:7" x14ac:dyDescent="0.25">
      <c r="A487" s="137"/>
      <c r="B487" s="137"/>
      <c r="C487" s="135" t="s">
        <v>712</v>
      </c>
      <c r="D487" s="135" t="s">
        <v>713</v>
      </c>
      <c r="E487" s="135" t="s">
        <v>8</v>
      </c>
      <c r="F487" s="133"/>
      <c r="G487" s="136">
        <v>300</v>
      </c>
    </row>
    <row r="488" spans="1:7" x14ac:dyDescent="0.25">
      <c r="A488" s="137"/>
      <c r="B488" s="137"/>
      <c r="C488" s="135" t="s">
        <v>714</v>
      </c>
      <c r="D488" s="135" t="s">
        <v>715</v>
      </c>
      <c r="E488" s="135" t="s">
        <v>8</v>
      </c>
      <c r="F488" s="133"/>
      <c r="G488" s="136">
        <v>100</v>
      </c>
    </row>
    <row r="489" spans="1:7" x14ac:dyDescent="0.25">
      <c r="A489" s="137"/>
      <c r="B489" s="137"/>
      <c r="C489" s="135" t="s">
        <v>716</v>
      </c>
      <c r="D489" s="135" t="s">
        <v>717</v>
      </c>
      <c r="E489" s="135" t="s">
        <v>8</v>
      </c>
      <c r="F489" s="133"/>
      <c r="G489" s="136">
        <v>100</v>
      </c>
    </row>
    <row r="490" spans="1:7" x14ac:dyDescent="0.25">
      <c r="A490" s="137"/>
      <c r="B490" s="137"/>
      <c r="C490" s="135" t="s">
        <v>718</v>
      </c>
      <c r="D490" s="135" t="s">
        <v>74</v>
      </c>
      <c r="E490" s="135" t="s">
        <v>8</v>
      </c>
      <c r="F490" s="133"/>
      <c r="G490" s="136">
        <v>100</v>
      </c>
    </row>
    <row r="491" spans="1:7" x14ac:dyDescent="0.25">
      <c r="A491" s="137"/>
      <c r="B491" s="137"/>
      <c r="C491" s="135" t="s">
        <v>719</v>
      </c>
      <c r="D491" s="135" t="s">
        <v>8</v>
      </c>
      <c r="E491" s="135" t="s">
        <v>8</v>
      </c>
      <c r="F491" s="133"/>
      <c r="G491" s="136">
        <v>100</v>
      </c>
    </row>
    <row r="492" spans="1:7" x14ac:dyDescent="0.25">
      <c r="A492" s="137"/>
      <c r="B492" s="137"/>
      <c r="C492" s="135" t="s">
        <v>720</v>
      </c>
      <c r="D492" s="135" t="s">
        <v>721</v>
      </c>
      <c r="E492" s="135" t="s">
        <v>8</v>
      </c>
      <c r="F492" s="133"/>
      <c r="G492" s="136">
        <v>500</v>
      </c>
    </row>
    <row r="493" spans="1:7" x14ac:dyDescent="0.25">
      <c r="A493" s="137"/>
      <c r="B493" s="137"/>
      <c r="C493" s="135" t="s">
        <v>722</v>
      </c>
      <c r="D493" s="135" t="s">
        <v>703</v>
      </c>
      <c r="E493" s="135" t="s">
        <v>8</v>
      </c>
      <c r="F493" s="133"/>
      <c r="G493" s="136">
        <v>300</v>
      </c>
    </row>
    <row r="494" spans="1:7" x14ac:dyDescent="0.25">
      <c r="A494" s="137"/>
      <c r="B494" s="137"/>
      <c r="C494" s="135" t="s">
        <v>723</v>
      </c>
      <c r="D494" s="135" t="s">
        <v>258</v>
      </c>
      <c r="E494" s="135" t="s">
        <v>8</v>
      </c>
      <c r="F494" s="133"/>
      <c r="G494" s="136">
        <v>25</v>
      </c>
    </row>
    <row r="495" spans="1:7" x14ac:dyDescent="0.25">
      <c r="A495" s="137"/>
      <c r="B495" s="137"/>
      <c r="C495" s="135" t="s">
        <v>724</v>
      </c>
      <c r="D495" s="135" t="s">
        <v>82</v>
      </c>
      <c r="E495" s="135" t="s">
        <v>8</v>
      </c>
      <c r="F495" s="133"/>
      <c r="G495" s="136">
        <v>25</v>
      </c>
    </row>
    <row r="496" spans="1:7" x14ac:dyDescent="0.25">
      <c r="A496" s="137"/>
      <c r="B496" s="137"/>
      <c r="C496" s="135" t="s">
        <v>725</v>
      </c>
      <c r="D496" s="135" t="s">
        <v>247</v>
      </c>
      <c r="E496" s="135" t="s">
        <v>8</v>
      </c>
      <c r="F496" s="133"/>
      <c r="G496" s="136">
        <v>100</v>
      </c>
    </row>
    <row r="497" spans="1:7" x14ac:dyDescent="0.25">
      <c r="A497" s="137"/>
      <c r="B497" s="137"/>
      <c r="C497" s="135" t="s">
        <v>726</v>
      </c>
      <c r="D497" s="135" t="s">
        <v>360</v>
      </c>
      <c r="E497" s="135" t="s">
        <v>8</v>
      </c>
      <c r="F497" s="133"/>
      <c r="G497" s="136">
        <v>100</v>
      </c>
    </row>
    <row r="498" spans="1:7" x14ac:dyDescent="0.25">
      <c r="A498" s="137"/>
      <c r="B498" s="137"/>
      <c r="C498" s="135" t="s">
        <v>727</v>
      </c>
      <c r="D498" s="135" t="s">
        <v>71</v>
      </c>
      <c r="E498" s="135" t="s">
        <v>8</v>
      </c>
      <c r="F498" s="133"/>
      <c r="G498" s="136">
        <v>300</v>
      </c>
    </row>
    <row r="499" spans="1:7" x14ac:dyDescent="0.25">
      <c r="A499" s="137"/>
      <c r="B499" s="137"/>
      <c r="C499" s="135" t="s">
        <v>728</v>
      </c>
      <c r="D499" s="135" t="s">
        <v>729</v>
      </c>
      <c r="E499" s="135" t="s">
        <v>8</v>
      </c>
      <c r="F499" s="133"/>
      <c r="G499" s="136">
        <v>100</v>
      </c>
    </row>
    <row r="500" spans="1:7" x14ac:dyDescent="0.25">
      <c r="A500" s="137"/>
      <c r="B500" s="137"/>
      <c r="C500" s="135" t="s">
        <v>730</v>
      </c>
      <c r="D500" s="135" t="s">
        <v>8</v>
      </c>
      <c r="E500" s="135" t="s">
        <v>8</v>
      </c>
      <c r="F500" s="133"/>
      <c r="G500" s="136">
        <v>100</v>
      </c>
    </row>
    <row r="501" spans="1:7" x14ac:dyDescent="0.25">
      <c r="A501" s="137"/>
      <c r="B501" s="137"/>
      <c r="C501" s="135" t="s">
        <v>731</v>
      </c>
      <c r="D501" s="135" t="s">
        <v>732</v>
      </c>
      <c r="E501" s="135" t="s">
        <v>8</v>
      </c>
      <c r="F501" s="133"/>
      <c r="G501" s="136">
        <v>300</v>
      </c>
    </row>
    <row r="502" spans="1:7" x14ac:dyDescent="0.25">
      <c r="A502" s="137"/>
      <c r="B502" s="137"/>
      <c r="C502" s="135" t="s">
        <v>733</v>
      </c>
      <c r="D502" s="135" t="s">
        <v>8</v>
      </c>
      <c r="E502" s="135" t="s">
        <v>8</v>
      </c>
      <c r="F502" s="133"/>
      <c r="G502" s="136">
        <v>300</v>
      </c>
    </row>
    <row r="503" spans="1:7" x14ac:dyDescent="0.25">
      <c r="A503" s="137"/>
      <c r="B503" s="137"/>
      <c r="C503" s="135" t="s">
        <v>734</v>
      </c>
      <c r="D503" s="135" t="s">
        <v>735</v>
      </c>
      <c r="E503" s="135" t="s">
        <v>8</v>
      </c>
      <c r="F503" s="133"/>
      <c r="G503" s="136">
        <v>50</v>
      </c>
    </row>
    <row r="504" spans="1:7" x14ac:dyDescent="0.25">
      <c r="A504" s="137"/>
      <c r="B504" s="137"/>
      <c r="C504" s="135" t="s">
        <v>736</v>
      </c>
      <c r="D504" s="135" t="s">
        <v>721</v>
      </c>
      <c r="E504" s="135" t="s">
        <v>8</v>
      </c>
      <c r="F504" s="133"/>
      <c r="G504" s="136">
        <v>2000</v>
      </c>
    </row>
    <row r="505" spans="1:7" x14ac:dyDescent="0.25">
      <c r="A505" s="137"/>
      <c r="B505" s="137"/>
      <c r="C505" s="135" t="s">
        <v>737</v>
      </c>
      <c r="D505" s="135" t="s">
        <v>67</v>
      </c>
      <c r="E505" s="135" t="s">
        <v>8</v>
      </c>
      <c r="F505" s="133"/>
      <c r="G505" s="136">
        <v>500</v>
      </c>
    </row>
    <row r="506" spans="1:7" x14ac:dyDescent="0.25">
      <c r="A506" s="137"/>
      <c r="B506" s="137"/>
      <c r="C506" s="135" t="s">
        <v>462</v>
      </c>
      <c r="D506" s="135" t="s">
        <v>247</v>
      </c>
      <c r="E506" s="135" t="s">
        <v>8</v>
      </c>
      <c r="F506" s="133"/>
      <c r="G506" s="136">
        <v>25</v>
      </c>
    </row>
    <row r="507" spans="1:7" x14ac:dyDescent="0.25">
      <c r="A507" s="137"/>
      <c r="B507" s="137"/>
      <c r="C507" s="135" t="s">
        <v>738</v>
      </c>
      <c r="D507" s="135" t="s">
        <v>342</v>
      </c>
      <c r="E507" s="135" t="s">
        <v>8</v>
      </c>
      <c r="F507" s="133"/>
      <c r="G507" s="136">
        <v>500</v>
      </c>
    </row>
    <row r="508" spans="1:7" x14ac:dyDescent="0.25">
      <c r="A508" s="137"/>
      <c r="B508" s="137"/>
      <c r="C508" s="135" t="s">
        <v>739</v>
      </c>
      <c r="D508" s="135" t="s">
        <v>108</v>
      </c>
      <c r="E508" s="135" t="s">
        <v>8</v>
      </c>
      <c r="F508" s="133"/>
      <c r="G508" s="136">
        <v>100</v>
      </c>
    </row>
    <row r="509" spans="1:7" x14ac:dyDescent="0.25">
      <c r="A509" s="137"/>
      <c r="B509" s="137"/>
      <c r="C509" s="135" t="s">
        <v>740</v>
      </c>
      <c r="D509" s="135" t="s">
        <v>341</v>
      </c>
      <c r="E509" s="135" t="s">
        <v>8</v>
      </c>
      <c r="F509" s="133"/>
      <c r="G509" s="136">
        <v>100</v>
      </c>
    </row>
    <row r="510" spans="1:7" x14ac:dyDescent="0.25">
      <c r="A510" s="137"/>
      <c r="B510" s="137"/>
      <c r="C510" s="135" t="s">
        <v>742</v>
      </c>
      <c r="D510" s="135" t="s">
        <v>565</v>
      </c>
      <c r="E510" s="135" t="s">
        <v>8</v>
      </c>
      <c r="F510" s="133"/>
      <c r="G510" s="136">
        <v>300</v>
      </c>
    </row>
    <row r="511" spans="1:7" x14ac:dyDescent="0.25">
      <c r="A511" s="137"/>
      <c r="B511" s="137"/>
      <c r="C511" s="135" t="s">
        <v>743</v>
      </c>
      <c r="D511" s="135" t="s">
        <v>545</v>
      </c>
      <c r="E511" s="135" t="s">
        <v>8</v>
      </c>
      <c r="F511" s="133"/>
      <c r="G511" s="136">
        <v>300</v>
      </c>
    </row>
    <row r="512" spans="1:7" x14ac:dyDescent="0.25">
      <c r="A512" s="137"/>
      <c r="B512" s="137"/>
      <c r="C512" s="135" t="s">
        <v>744</v>
      </c>
      <c r="D512" s="135" t="s">
        <v>745</v>
      </c>
      <c r="E512" s="135" t="s">
        <v>8</v>
      </c>
      <c r="F512" s="133"/>
      <c r="G512" s="136">
        <v>250</v>
      </c>
    </row>
    <row r="513" spans="1:7" x14ac:dyDescent="0.25">
      <c r="A513" s="137"/>
      <c r="B513" s="138">
        <v>42550</v>
      </c>
      <c r="C513" s="135" t="s">
        <v>8</v>
      </c>
      <c r="D513" s="135" t="s">
        <v>58</v>
      </c>
      <c r="E513" s="135" t="s">
        <v>8</v>
      </c>
      <c r="F513" s="133"/>
      <c r="G513" s="136">
        <v>25</v>
      </c>
    </row>
    <row r="514" spans="1:7" x14ac:dyDescent="0.25">
      <c r="A514" s="137"/>
      <c r="B514" s="137"/>
      <c r="C514" s="135" t="s">
        <v>215</v>
      </c>
      <c r="D514" s="135" t="s">
        <v>8</v>
      </c>
      <c r="E514" s="135" t="s">
        <v>8</v>
      </c>
      <c r="F514" s="133"/>
      <c r="G514" s="136">
        <v>425</v>
      </c>
    </row>
    <row r="515" spans="1:7" x14ac:dyDescent="0.25">
      <c r="A515" s="137"/>
      <c r="B515" s="137"/>
      <c r="C515" s="135" t="s">
        <v>351</v>
      </c>
      <c r="D515" s="135" t="s">
        <v>80</v>
      </c>
      <c r="E515" s="135" t="s">
        <v>8</v>
      </c>
      <c r="F515" s="133"/>
      <c r="G515" s="136">
        <v>100</v>
      </c>
    </row>
    <row r="516" spans="1:7" x14ac:dyDescent="0.25">
      <c r="A516" s="137"/>
      <c r="B516" s="137"/>
      <c r="C516" s="135" t="s">
        <v>355</v>
      </c>
      <c r="D516" s="135" t="s">
        <v>58</v>
      </c>
      <c r="E516" s="135" t="s">
        <v>8</v>
      </c>
      <c r="F516" s="133"/>
      <c r="G516" s="136">
        <v>25</v>
      </c>
    </row>
    <row r="517" spans="1:7" x14ac:dyDescent="0.25">
      <c r="A517" s="137"/>
      <c r="B517" s="137"/>
      <c r="C517" s="135" t="s">
        <v>622</v>
      </c>
      <c r="D517" s="135" t="s">
        <v>456</v>
      </c>
      <c r="E517" s="135" t="s">
        <v>8</v>
      </c>
      <c r="F517" s="133"/>
      <c r="G517" s="136">
        <v>100</v>
      </c>
    </row>
    <row r="518" spans="1:7" x14ac:dyDescent="0.25">
      <c r="A518" s="137"/>
      <c r="B518" s="137"/>
      <c r="C518" s="135" t="s">
        <v>662</v>
      </c>
      <c r="D518" s="135" t="s">
        <v>389</v>
      </c>
      <c r="E518" s="135" t="s">
        <v>8</v>
      </c>
      <c r="F518" s="133"/>
      <c r="G518" s="136">
        <v>100</v>
      </c>
    </row>
    <row r="519" spans="1:7" x14ac:dyDescent="0.25">
      <c r="A519" s="137"/>
      <c r="B519" s="137"/>
      <c r="C519" s="135" t="s">
        <v>747</v>
      </c>
      <c r="D519" s="135" t="s">
        <v>58</v>
      </c>
      <c r="E519" s="135" t="s">
        <v>8</v>
      </c>
      <c r="F519" s="133"/>
      <c r="G519" s="136">
        <v>100</v>
      </c>
    </row>
    <row r="520" spans="1:7" x14ac:dyDescent="0.25">
      <c r="A520" s="137"/>
      <c r="B520" s="137"/>
      <c r="C520" s="135" t="s">
        <v>748</v>
      </c>
      <c r="D520" s="135" t="s">
        <v>46</v>
      </c>
      <c r="E520" s="135" t="s">
        <v>8</v>
      </c>
      <c r="F520" s="133"/>
      <c r="G520" s="136">
        <v>100</v>
      </c>
    </row>
    <row r="521" spans="1:7" x14ac:dyDescent="0.25">
      <c r="A521" s="137"/>
      <c r="B521" s="137"/>
      <c r="C521" s="135" t="s">
        <v>749</v>
      </c>
      <c r="D521" s="135" t="s">
        <v>441</v>
      </c>
      <c r="E521" s="135" t="s">
        <v>8</v>
      </c>
      <c r="F521" s="133"/>
      <c r="G521" s="136">
        <v>300</v>
      </c>
    </row>
    <row r="522" spans="1:7" x14ac:dyDescent="0.25">
      <c r="A522" s="137"/>
      <c r="B522" s="137"/>
      <c r="C522" s="135" t="s">
        <v>750</v>
      </c>
      <c r="D522" s="135" t="s">
        <v>247</v>
      </c>
      <c r="E522" s="135" t="s">
        <v>8</v>
      </c>
      <c r="F522" s="133"/>
      <c r="G522" s="136">
        <v>250</v>
      </c>
    </row>
    <row r="523" spans="1:7" x14ac:dyDescent="0.25">
      <c r="A523" s="137"/>
      <c r="B523" s="137"/>
      <c r="C523" s="135" t="s">
        <v>751</v>
      </c>
      <c r="D523" s="135" t="s">
        <v>360</v>
      </c>
      <c r="E523" s="135" t="s">
        <v>8</v>
      </c>
      <c r="F523" s="133"/>
      <c r="G523" s="136">
        <v>100</v>
      </c>
    </row>
    <row r="524" spans="1:7" x14ac:dyDescent="0.25">
      <c r="A524" s="137"/>
      <c r="B524" s="137"/>
      <c r="C524" s="135" t="s">
        <v>752</v>
      </c>
      <c r="D524" s="135" t="s">
        <v>753</v>
      </c>
      <c r="E524" s="135" t="s">
        <v>8</v>
      </c>
      <c r="F524" s="133"/>
      <c r="G524" s="136">
        <v>25</v>
      </c>
    </row>
    <row r="525" spans="1:7" x14ac:dyDescent="0.25">
      <c r="A525" s="137"/>
      <c r="B525" s="137"/>
      <c r="C525" s="135" t="s">
        <v>754</v>
      </c>
      <c r="D525" s="135" t="s">
        <v>755</v>
      </c>
      <c r="E525" s="135" t="s">
        <v>8</v>
      </c>
      <c r="F525" s="133"/>
      <c r="G525" s="136">
        <v>300</v>
      </c>
    </row>
    <row r="526" spans="1:7" x14ac:dyDescent="0.25">
      <c r="A526" s="137"/>
      <c r="B526" s="137"/>
      <c r="C526" s="135" t="s">
        <v>756</v>
      </c>
      <c r="D526" s="135" t="s">
        <v>659</v>
      </c>
      <c r="E526" s="135" t="s">
        <v>8</v>
      </c>
      <c r="F526" s="133"/>
      <c r="G526" s="136">
        <v>50</v>
      </c>
    </row>
    <row r="527" spans="1:7" x14ac:dyDescent="0.25">
      <c r="A527" s="137"/>
      <c r="B527" s="137"/>
      <c r="C527" s="135" t="s">
        <v>757</v>
      </c>
      <c r="D527" s="135" t="s">
        <v>58</v>
      </c>
      <c r="E527" s="135" t="s">
        <v>8</v>
      </c>
      <c r="F527" s="133"/>
      <c r="G527" s="136">
        <v>100</v>
      </c>
    </row>
    <row r="528" spans="1:7" x14ac:dyDescent="0.25">
      <c r="A528" s="137"/>
      <c r="B528" s="137"/>
      <c r="C528" s="135" t="s">
        <v>758</v>
      </c>
      <c r="D528" s="135" t="s">
        <v>360</v>
      </c>
      <c r="E528" s="135" t="s">
        <v>8</v>
      </c>
      <c r="F528" s="133"/>
      <c r="G528" s="136">
        <v>500</v>
      </c>
    </row>
    <row r="529" spans="1:7" x14ac:dyDescent="0.25">
      <c r="A529" s="137"/>
      <c r="B529" s="137"/>
      <c r="C529" s="135" t="s">
        <v>759</v>
      </c>
      <c r="D529" s="135" t="s">
        <v>247</v>
      </c>
      <c r="E529" s="135" t="s">
        <v>8</v>
      </c>
      <c r="F529" s="133"/>
      <c r="G529" s="136">
        <v>50</v>
      </c>
    </row>
    <row r="530" spans="1:7" x14ac:dyDescent="0.25">
      <c r="A530" s="137"/>
      <c r="B530" s="137"/>
      <c r="C530" s="135" t="s">
        <v>760</v>
      </c>
      <c r="D530" s="135" t="s">
        <v>38</v>
      </c>
      <c r="E530" s="135" t="s">
        <v>8</v>
      </c>
      <c r="F530" s="133"/>
      <c r="G530" s="136">
        <v>100</v>
      </c>
    </row>
    <row r="531" spans="1:7" x14ac:dyDescent="0.25">
      <c r="A531" s="137"/>
      <c r="B531" s="137"/>
      <c r="C531" s="135" t="s">
        <v>761</v>
      </c>
      <c r="D531" s="135" t="s">
        <v>71</v>
      </c>
      <c r="E531" s="135" t="s">
        <v>8</v>
      </c>
      <c r="F531" s="133"/>
      <c r="G531" s="136">
        <v>100</v>
      </c>
    </row>
    <row r="532" spans="1:7" x14ac:dyDescent="0.25">
      <c r="A532" s="137"/>
      <c r="B532" s="137"/>
      <c r="C532" s="135" t="s">
        <v>762</v>
      </c>
      <c r="D532" s="135" t="s">
        <v>8</v>
      </c>
      <c r="E532" s="135" t="s">
        <v>8</v>
      </c>
      <c r="F532" s="133"/>
      <c r="G532" s="136">
        <v>25</v>
      </c>
    </row>
    <row r="533" spans="1:7" x14ac:dyDescent="0.25">
      <c r="A533" s="137"/>
      <c r="B533" s="137"/>
      <c r="C533" s="135" t="s">
        <v>763</v>
      </c>
      <c r="D533" s="135" t="s">
        <v>103</v>
      </c>
      <c r="E533" s="135" t="s">
        <v>8</v>
      </c>
      <c r="F533" s="133"/>
      <c r="G533" s="136">
        <v>300</v>
      </c>
    </row>
    <row r="534" spans="1:7" x14ac:dyDescent="0.25">
      <c r="A534" s="137"/>
      <c r="B534" s="137"/>
      <c r="C534" s="135" t="s">
        <v>764</v>
      </c>
      <c r="D534" s="135" t="s">
        <v>247</v>
      </c>
      <c r="E534" s="135" t="s">
        <v>8</v>
      </c>
      <c r="F534" s="133"/>
      <c r="G534" s="136">
        <v>300</v>
      </c>
    </row>
    <row r="535" spans="1:7" x14ac:dyDescent="0.25">
      <c r="A535" s="137"/>
      <c r="B535" s="137"/>
      <c r="C535" s="135" t="s">
        <v>765</v>
      </c>
      <c r="D535" s="135" t="s">
        <v>133</v>
      </c>
      <c r="E535" s="135" t="s">
        <v>8</v>
      </c>
      <c r="F535" s="133"/>
      <c r="G535" s="136">
        <v>250</v>
      </c>
    </row>
    <row r="536" spans="1:7" x14ac:dyDescent="0.25">
      <c r="A536" s="137"/>
      <c r="B536" s="137"/>
      <c r="C536" s="135" t="s">
        <v>766</v>
      </c>
      <c r="D536" s="135" t="s">
        <v>767</v>
      </c>
      <c r="E536" s="135" t="s">
        <v>8</v>
      </c>
      <c r="F536" s="133"/>
      <c r="G536" s="136">
        <v>300</v>
      </c>
    </row>
    <row r="537" spans="1:7" x14ac:dyDescent="0.25">
      <c r="A537" s="137"/>
      <c r="B537" s="138">
        <v>42551</v>
      </c>
      <c r="C537" s="135" t="s">
        <v>631</v>
      </c>
      <c r="D537" s="135" t="s">
        <v>80</v>
      </c>
      <c r="E537" s="135" t="s">
        <v>8</v>
      </c>
      <c r="F537" s="133"/>
      <c r="G537" s="136">
        <v>100</v>
      </c>
    </row>
    <row r="538" spans="1:7" x14ac:dyDescent="0.25">
      <c r="A538" s="137"/>
      <c r="B538" s="137"/>
      <c r="C538" s="135" t="s">
        <v>768</v>
      </c>
      <c r="D538" s="135" t="s">
        <v>769</v>
      </c>
      <c r="E538" s="135" t="s">
        <v>8</v>
      </c>
      <c r="F538" s="133"/>
      <c r="G538" s="136">
        <v>300</v>
      </c>
    </row>
    <row r="539" spans="1:7" x14ac:dyDescent="0.25">
      <c r="A539" s="137"/>
      <c r="B539" s="137"/>
      <c r="C539" s="135" t="s">
        <v>770</v>
      </c>
      <c r="D539" s="135" t="s">
        <v>8</v>
      </c>
      <c r="E539" s="135" t="s">
        <v>8</v>
      </c>
      <c r="F539" s="133"/>
      <c r="G539" s="136">
        <v>50</v>
      </c>
    </row>
    <row r="540" spans="1:7" x14ac:dyDescent="0.25">
      <c r="A540" s="137"/>
      <c r="B540" s="137"/>
      <c r="C540" s="135" t="s">
        <v>771</v>
      </c>
      <c r="D540" s="135" t="s">
        <v>247</v>
      </c>
      <c r="E540" s="135" t="s">
        <v>8</v>
      </c>
      <c r="F540" s="133"/>
      <c r="G540" s="136">
        <v>100</v>
      </c>
    </row>
    <row r="541" spans="1:7" x14ac:dyDescent="0.25">
      <c r="A541" s="137"/>
      <c r="B541" s="137"/>
      <c r="C541" s="135" t="s">
        <v>772</v>
      </c>
      <c r="D541" s="135" t="s">
        <v>71</v>
      </c>
      <c r="E541" s="135" t="s">
        <v>8</v>
      </c>
      <c r="F541" s="133"/>
      <c r="G541" s="136">
        <v>100</v>
      </c>
    </row>
    <row r="542" spans="1:7" x14ac:dyDescent="0.25">
      <c r="A542" s="137"/>
      <c r="B542" s="137"/>
      <c r="C542" s="135" t="s">
        <v>773</v>
      </c>
      <c r="D542" s="135" t="s">
        <v>318</v>
      </c>
      <c r="E542" s="135" t="s">
        <v>8</v>
      </c>
      <c r="F542" s="133"/>
      <c r="G542" s="136">
        <v>1000</v>
      </c>
    </row>
    <row r="543" spans="1:7" x14ac:dyDescent="0.25">
      <c r="A543" s="137"/>
      <c r="B543" s="137"/>
      <c r="C543" s="135" t="s">
        <v>774</v>
      </c>
      <c r="D543" s="135" t="s">
        <v>775</v>
      </c>
      <c r="E543" s="135" t="s">
        <v>8</v>
      </c>
      <c r="F543" s="133"/>
      <c r="G543" s="136">
        <v>300</v>
      </c>
    </row>
    <row r="544" spans="1:7" x14ac:dyDescent="0.25">
      <c r="A544" s="137"/>
      <c r="B544" s="137"/>
      <c r="C544" s="135" t="s">
        <v>776</v>
      </c>
      <c r="D544" s="135" t="s">
        <v>142</v>
      </c>
      <c r="E544" s="135" t="s">
        <v>8</v>
      </c>
      <c r="F544" s="133"/>
      <c r="G544" s="136">
        <v>100</v>
      </c>
    </row>
    <row r="545" spans="1:7" x14ac:dyDescent="0.25">
      <c r="A545" s="137"/>
      <c r="B545" s="137"/>
      <c r="C545" s="135" t="s">
        <v>777</v>
      </c>
      <c r="D545" s="135" t="s">
        <v>67</v>
      </c>
      <c r="E545" s="135" t="s">
        <v>8</v>
      </c>
      <c r="F545" s="133"/>
      <c r="G545" s="136">
        <v>25</v>
      </c>
    </row>
    <row r="546" spans="1:7" x14ac:dyDescent="0.25">
      <c r="A546" s="137"/>
      <c r="B546" s="137"/>
      <c r="C546" s="135" t="s">
        <v>778</v>
      </c>
      <c r="D546" s="135" t="s">
        <v>779</v>
      </c>
      <c r="E546" s="135" t="s">
        <v>8</v>
      </c>
      <c r="F546" s="133"/>
      <c r="G546" s="136">
        <v>100</v>
      </c>
    </row>
    <row r="547" spans="1:7" x14ac:dyDescent="0.25">
      <c r="A547" s="137"/>
      <c r="B547" s="137"/>
      <c r="C547" s="135" t="s">
        <v>780</v>
      </c>
      <c r="D547" s="135" t="s">
        <v>121</v>
      </c>
      <c r="E547" s="135" t="s">
        <v>8</v>
      </c>
      <c r="F547" s="133"/>
      <c r="G547" s="136">
        <v>25</v>
      </c>
    </row>
    <row r="548" spans="1:7" x14ac:dyDescent="0.25">
      <c r="A548" s="137"/>
      <c r="B548" s="137"/>
      <c r="C548" s="135" t="s">
        <v>781</v>
      </c>
      <c r="D548" s="135" t="s">
        <v>63</v>
      </c>
      <c r="E548" s="135" t="s">
        <v>8</v>
      </c>
      <c r="F548" s="133"/>
      <c r="G548" s="136">
        <v>500</v>
      </c>
    </row>
    <row r="549" spans="1:7" x14ac:dyDescent="0.25">
      <c r="A549" s="137"/>
      <c r="B549" s="137"/>
      <c r="C549" s="135" t="s">
        <v>782</v>
      </c>
      <c r="D549" s="135" t="s">
        <v>452</v>
      </c>
      <c r="E549" s="135" t="s">
        <v>8</v>
      </c>
      <c r="F549" s="133"/>
      <c r="G549" s="136">
        <v>70</v>
      </c>
    </row>
    <row r="550" spans="1:7" x14ac:dyDescent="0.25">
      <c r="A550" s="137"/>
      <c r="B550" s="137"/>
      <c r="C550" s="135" t="s">
        <v>783</v>
      </c>
      <c r="D550" s="135" t="s">
        <v>184</v>
      </c>
      <c r="E550" s="135" t="s">
        <v>8</v>
      </c>
      <c r="F550" s="133"/>
      <c r="G550" s="136">
        <v>25</v>
      </c>
    </row>
    <row r="551" spans="1:7" x14ac:dyDescent="0.25">
      <c r="A551" s="137"/>
      <c r="B551" s="138">
        <v>42552</v>
      </c>
      <c r="C551" s="135" t="s">
        <v>784</v>
      </c>
      <c r="D551" s="135" t="s">
        <v>342</v>
      </c>
      <c r="E551" s="135" t="s">
        <v>8</v>
      </c>
      <c r="F551" s="133"/>
      <c r="G551" s="136">
        <v>2000</v>
      </c>
    </row>
    <row r="552" spans="1:7" x14ac:dyDescent="0.25">
      <c r="A552" s="137"/>
      <c r="B552" s="137"/>
      <c r="C552" s="135" t="s">
        <v>785</v>
      </c>
      <c r="D552" s="135" t="s">
        <v>71</v>
      </c>
      <c r="E552" s="135" t="s">
        <v>8</v>
      </c>
      <c r="F552" s="133"/>
      <c r="G552" s="136">
        <v>100</v>
      </c>
    </row>
    <row r="553" spans="1:7" x14ac:dyDescent="0.25">
      <c r="A553" s="137"/>
      <c r="B553" s="137"/>
      <c r="C553" s="135" t="s">
        <v>786</v>
      </c>
      <c r="D553" s="135" t="s">
        <v>360</v>
      </c>
      <c r="E553" s="135" t="s">
        <v>8</v>
      </c>
      <c r="F553" s="133"/>
      <c r="G553" s="136">
        <v>100</v>
      </c>
    </row>
    <row r="554" spans="1:7" x14ac:dyDescent="0.25">
      <c r="A554" s="137"/>
      <c r="B554" s="137"/>
      <c r="C554" s="135" t="s">
        <v>787</v>
      </c>
      <c r="D554" s="135" t="s">
        <v>67</v>
      </c>
      <c r="E554" s="135" t="s">
        <v>8</v>
      </c>
      <c r="F554" s="133"/>
      <c r="G554" s="136">
        <v>300</v>
      </c>
    </row>
    <row r="555" spans="1:7" x14ac:dyDescent="0.25">
      <c r="A555" s="137"/>
      <c r="B555" s="137"/>
      <c r="C555" s="135" t="s">
        <v>788</v>
      </c>
      <c r="D555" s="135" t="s">
        <v>8</v>
      </c>
      <c r="E555" s="135" t="s">
        <v>8</v>
      </c>
      <c r="F555" s="133"/>
      <c r="G555" s="136">
        <v>1</v>
      </c>
    </row>
    <row r="556" spans="1:7" x14ac:dyDescent="0.25">
      <c r="A556" s="137"/>
      <c r="B556" s="137"/>
      <c r="C556" s="135" t="s">
        <v>789</v>
      </c>
      <c r="D556" s="135" t="s">
        <v>790</v>
      </c>
      <c r="E556" s="135" t="s">
        <v>8</v>
      </c>
      <c r="F556" s="133"/>
      <c r="G556" s="136">
        <v>300</v>
      </c>
    </row>
    <row r="557" spans="1:7" x14ac:dyDescent="0.25">
      <c r="A557" s="137"/>
      <c r="B557" s="137"/>
      <c r="C557" s="135" t="s">
        <v>791</v>
      </c>
      <c r="D557" s="135" t="s">
        <v>8</v>
      </c>
      <c r="E557" s="135" t="s">
        <v>8</v>
      </c>
      <c r="F557" s="133"/>
      <c r="G557" s="136">
        <v>100</v>
      </c>
    </row>
    <row r="558" spans="1:7" x14ac:dyDescent="0.25">
      <c r="A558" s="137"/>
      <c r="B558" s="137"/>
      <c r="C558" s="135" t="s">
        <v>792</v>
      </c>
      <c r="D558" s="135" t="s">
        <v>142</v>
      </c>
      <c r="E558" s="135" t="s">
        <v>8</v>
      </c>
      <c r="F558" s="133"/>
      <c r="G558" s="136">
        <v>300</v>
      </c>
    </row>
    <row r="559" spans="1:7" x14ac:dyDescent="0.25">
      <c r="A559" s="137"/>
      <c r="B559" s="137"/>
      <c r="C559" s="135" t="s">
        <v>793</v>
      </c>
      <c r="D559" s="135" t="s">
        <v>794</v>
      </c>
      <c r="E559" s="135" t="s">
        <v>8</v>
      </c>
      <c r="F559" s="133"/>
      <c r="G559" s="136">
        <v>100</v>
      </c>
    </row>
    <row r="560" spans="1:7" x14ac:dyDescent="0.25">
      <c r="A560" s="137"/>
      <c r="B560" s="137"/>
      <c r="C560" s="135" t="s">
        <v>795</v>
      </c>
      <c r="D560" s="135" t="s">
        <v>121</v>
      </c>
      <c r="E560" s="135" t="s">
        <v>8</v>
      </c>
      <c r="F560" s="133"/>
      <c r="G560" s="136">
        <v>300</v>
      </c>
    </row>
    <row r="561" spans="1:7" x14ac:dyDescent="0.25">
      <c r="A561" s="137"/>
      <c r="B561" s="137"/>
      <c r="C561" s="135" t="s">
        <v>796</v>
      </c>
      <c r="D561" s="135" t="s">
        <v>797</v>
      </c>
      <c r="E561" s="135" t="s">
        <v>8</v>
      </c>
      <c r="F561" s="133"/>
      <c r="G561" s="136">
        <v>200</v>
      </c>
    </row>
    <row r="562" spans="1:7" x14ac:dyDescent="0.25">
      <c r="A562" s="137"/>
      <c r="B562" s="137"/>
      <c r="C562" s="135" t="s">
        <v>798</v>
      </c>
      <c r="D562" s="135" t="s">
        <v>121</v>
      </c>
      <c r="E562" s="135" t="s">
        <v>8</v>
      </c>
      <c r="F562" s="133"/>
      <c r="G562" s="136">
        <v>1590</v>
      </c>
    </row>
    <row r="563" spans="1:7" x14ac:dyDescent="0.25">
      <c r="A563" s="137"/>
      <c r="B563" s="137"/>
      <c r="C563" s="135" t="s">
        <v>799</v>
      </c>
      <c r="D563" s="135" t="s">
        <v>129</v>
      </c>
      <c r="E563" s="135" t="s">
        <v>8</v>
      </c>
      <c r="F563" s="133"/>
      <c r="G563" s="136">
        <v>300</v>
      </c>
    </row>
    <row r="564" spans="1:7" x14ac:dyDescent="0.25">
      <c r="A564" s="137"/>
      <c r="B564" s="138">
        <v>42553</v>
      </c>
      <c r="C564" s="135" t="s">
        <v>8</v>
      </c>
      <c r="D564" s="135" t="s">
        <v>801</v>
      </c>
      <c r="E564" s="135" t="s">
        <v>8</v>
      </c>
      <c r="F564" s="133"/>
      <c r="G564" s="136">
        <v>100</v>
      </c>
    </row>
    <row r="565" spans="1:7" x14ac:dyDescent="0.25">
      <c r="A565" s="137"/>
      <c r="B565" s="137"/>
      <c r="C565" s="135" t="s">
        <v>800</v>
      </c>
      <c r="D565" s="135" t="s">
        <v>363</v>
      </c>
      <c r="E565" s="135" t="s">
        <v>8</v>
      </c>
      <c r="F565" s="133"/>
      <c r="G565" s="136">
        <v>100</v>
      </c>
    </row>
    <row r="566" spans="1:7" x14ac:dyDescent="0.25">
      <c r="A566" s="137"/>
      <c r="B566" s="137"/>
      <c r="C566" s="135" t="s">
        <v>802</v>
      </c>
      <c r="D566" s="135" t="s">
        <v>67</v>
      </c>
      <c r="E566" s="135" t="s">
        <v>8</v>
      </c>
      <c r="F566" s="133"/>
      <c r="G566" s="136">
        <v>300</v>
      </c>
    </row>
    <row r="567" spans="1:7" x14ac:dyDescent="0.25">
      <c r="A567" s="137"/>
      <c r="B567" s="137"/>
      <c r="C567" s="135" t="s">
        <v>803</v>
      </c>
      <c r="D567" s="135" t="s">
        <v>342</v>
      </c>
      <c r="E567" s="135" t="s">
        <v>8</v>
      </c>
      <c r="F567" s="133"/>
      <c r="G567" s="136">
        <v>1000</v>
      </c>
    </row>
    <row r="568" spans="1:7" x14ac:dyDescent="0.25">
      <c r="A568" s="137"/>
      <c r="B568" s="137"/>
      <c r="C568" s="135" t="s">
        <v>804</v>
      </c>
      <c r="D568" s="135" t="s">
        <v>452</v>
      </c>
      <c r="E568" s="135" t="s">
        <v>8</v>
      </c>
      <c r="F568" s="133"/>
      <c r="G568" s="136">
        <v>100</v>
      </c>
    </row>
    <row r="569" spans="1:7" x14ac:dyDescent="0.25">
      <c r="A569" s="137"/>
      <c r="B569" s="138">
        <v>42554</v>
      </c>
      <c r="C569" s="135" t="s">
        <v>805</v>
      </c>
      <c r="D569" s="135" t="s">
        <v>797</v>
      </c>
      <c r="E569" s="135" t="s">
        <v>8</v>
      </c>
      <c r="F569" s="133"/>
      <c r="G569" s="136">
        <v>100</v>
      </c>
    </row>
    <row r="570" spans="1:7" x14ac:dyDescent="0.25">
      <c r="A570" s="137"/>
      <c r="B570" s="137"/>
      <c r="C570" s="135" t="s">
        <v>806</v>
      </c>
      <c r="D570" s="135" t="s">
        <v>703</v>
      </c>
      <c r="E570" s="135" t="s">
        <v>8</v>
      </c>
      <c r="F570" s="133"/>
      <c r="G570" s="136">
        <v>100</v>
      </c>
    </row>
    <row r="571" spans="1:7" x14ac:dyDescent="0.25">
      <c r="A571" s="137"/>
      <c r="B571" s="137"/>
      <c r="C571" s="135" t="s">
        <v>807</v>
      </c>
      <c r="D571" s="135" t="s">
        <v>71</v>
      </c>
      <c r="E571" s="135" t="s">
        <v>8</v>
      </c>
      <c r="F571" s="133"/>
      <c r="G571" s="136">
        <v>300</v>
      </c>
    </row>
    <row r="572" spans="1:7" x14ac:dyDescent="0.25">
      <c r="A572" s="137"/>
      <c r="B572" s="138">
        <v>42555</v>
      </c>
      <c r="C572" s="135" t="s">
        <v>808</v>
      </c>
      <c r="D572" s="135" t="s">
        <v>71</v>
      </c>
      <c r="E572" s="135" t="s">
        <v>8</v>
      </c>
      <c r="F572" s="133"/>
      <c r="G572" s="136">
        <v>1000</v>
      </c>
    </row>
    <row r="573" spans="1:7" x14ac:dyDescent="0.25">
      <c r="A573" s="137"/>
      <c r="B573" s="137"/>
      <c r="C573" s="135" t="s">
        <v>809</v>
      </c>
      <c r="D573" s="135" t="s">
        <v>58</v>
      </c>
      <c r="E573" s="135" t="s">
        <v>8</v>
      </c>
      <c r="F573" s="133"/>
      <c r="G573" s="136">
        <v>100</v>
      </c>
    </row>
    <row r="574" spans="1:7" x14ac:dyDescent="0.25">
      <c r="A574" s="137"/>
      <c r="B574" s="137"/>
      <c r="C574" s="135" t="s">
        <v>810</v>
      </c>
      <c r="D574" s="135" t="s">
        <v>659</v>
      </c>
      <c r="E574" s="135" t="s">
        <v>8</v>
      </c>
      <c r="F574" s="133"/>
      <c r="G574" s="136">
        <v>200</v>
      </c>
    </row>
    <row r="575" spans="1:7" x14ac:dyDescent="0.25">
      <c r="A575" s="137"/>
      <c r="B575" s="138">
        <v>42556</v>
      </c>
      <c r="C575" s="135" t="s">
        <v>215</v>
      </c>
      <c r="D575" s="135" t="s">
        <v>8</v>
      </c>
      <c r="E575" s="135" t="s">
        <v>8</v>
      </c>
      <c r="F575" s="133"/>
      <c r="G575" s="136">
        <v>500</v>
      </c>
    </row>
    <row r="576" spans="1:7" x14ac:dyDescent="0.25">
      <c r="A576" s="137"/>
      <c r="B576" s="137"/>
      <c r="C576" s="135" t="s">
        <v>811</v>
      </c>
      <c r="D576" s="135" t="s">
        <v>129</v>
      </c>
      <c r="E576" s="135" t="s">
        <v>8</v>
      </c>
      <c r="F576" s="133"/>
      <c r="G576" s="136">
        <v>200</v>
      </c>
    </row>
    <row r="577" spans="1:7" x14ac:dyDescent="0.25">
      <c r="A577" s="137"/>
      <c r="B577" s="137"/>
      <c r="C577" s="135" t="s">
        <v>812</v>
      </c>
      <c r="D577" s="135" t="s">
        <v>779</v>
      </c>
      <c r="E577" s="135" t="s">
        <v>8</v>
      </c>
      <c r="F577" s="133"/>
      <c r="G577" s="136">
        <v>300</v>
      </c>
    </row>
    <row r="578" spans="1:7" x14ac:dyDescent="0.25">
      <c r="A578" s="137"/>
      <c r="B578" s="138">
        <v>42557</v>
      </c>
      <c r="C578" s="135" t="s">
        <v>215</v>
      </c>
      <c r="D578" s="135" t="s">
        <v>8</v>
      </c>
      <c r="E578" s="135" t="s">
        <v>8</v>
      </c>
      <c r="F578" s="133"/>
      <c r="G578" s="136">
        <v>600</v>
      </c>
    </row>
    <row r="579" spans="1:7" x14ac:dyDescent="0.25">
      <c r="A579" s="137"/>
      <c r="B579" s="137"/>
      <c r="C579" s="135" t="s">
        <v>813</v>
      </c>
      <c r="D579" s="135" t="s">
        <v>8</v>
      </c>
      <c r="E579" s="135" t="s">
        <v>8</v>
      </c>
      <c r="F579" s="133"/>
      <c r="G579" s="136">
        <v>1000</v>
      </c>
    </row>
    <row r="580" spans="1:7" x14ac:dyDescent="0.25">
      <c r="A580" s="137"/>
      <c r="B580" s="137"/>
      <c r="C580" s="135" t="s">
        <v>817</v>
      </c>
      <c r="D580" s="135" t="s">
        <v>8</v>
      </c>
      <c r="E580" s="135" t="s">
        <v>8</v>
      </c>
      <c r="F580" s="133"/>
      <c r="G580" s="136">
        <v>100</v>
      </c>
    </row>
    <row r="581" spans="1:7" x14ac:dyDescent="0.25">
      <c r="A581" s="137"/>
      <c r="B581" s="137"/>
      <c r="C581" s="135" t="s">
        <v>818</v>
      </c>
      <c r="D581" s="135" t="s">
        <v>8</v>
      </c>
      <c r="E581" s="135" t="s">
        <v>8</v>
      </c>
      <c r="F581" s="133"/>
      <c r="G581" s="136">
        <v>1600</v>
      </c>
    </row>
    <row r="582" spans="1:7" x14ac:dyDescent="0.25">
      <c r="A582" s="137"/>
      <c r="B582" s="138">
        <v>42558</v>
      </c>
      <c r="C582" s="135" t="s">
        <v>819</v>
      </c>
      <c r="D582" s="135" t="s">
        <v>8</v>
      </c>
      <c r="E582" s="135" t="s">
        <v>8</v>
      </c>
      <c r="F582" s="133"/>
      <c r="G582" s="136">
        <v>100</v>
      </c>
    </row>
    <row r="583" spans="1:7" x14ac:dyDescent="0.25">
      <c r="A583" s="137"/>
      <c r="B583" s="138">
        <v>42559</v>
      </c>
      <c r="C583" s="135" t="s">
        <v>215</v>
      </c>
      <c r="D583" s="135" t="s">
        <v>8</v>
      </c>
      <c r="E583" s="135" t="s">
        <v>8</v>
      </c>
      <c r="F583" s="133"/>
      <c r="G583" s="136">
        <v>1000</v>
      </c>
    </row>
    <row r="584" spans="1:7" x14ac:dyDescent="0.25">
      <c r="A584" s="137"/>
      <c r="B584" s="137"/>
      <c r="C584" s="135" t="s">
        <v>820</v>
      </c>
      <c r="D584" s="135" t="s">
        <v>8</v>
      </c>
      <c r="E584" s="135" t="s">
        <v>8</v>
      </c>
      <c r="F584" s="133"/>
      <c r="G584" s="136">
        <v>300</v>
      </c>
    </row>
    <row r="585" spans="1:7" x14ac:dyDescent="0.25">
      <c r="A585" s="137"/>
      <c r="B585" s="138">
        <v>42560</v>
      </c>
      <c r="C585" s="135" t="s">
        <v>821</v>
      </c>
      <c r="D585" s="135" t="s">
        <v>8</v>
      </c>
      <c r="E585" s="135" t="s">
        <v>8</v>
      </c>
      <c r="F585" s="133"/>
      <c r="G585" s="136">
        <v>100</v>
      </c>
    </row>
    <row r="586" spans="1:7" x14ac:dyDescent="0.25">
      <c r="A586" s="137"/>
      <c r="B586" s="137"/>
      <c r="C586" s="135" t="s">
        <v>822</v>
      </c>
      <c r="D586" s="135" t="s">
        <v>8</v>
      </c>
      <c r="E586" s="135" t="s">
        <v>8</v>
      </c>
      <c r="F586" s="133"/>
      <c r="G586" s="136">
        <v>1500</v>
      </c>
    </row>
    <row r="587" spans="1:7" x14ac:dyDescent="0.25">
      <c r="A587" s="137"/>
      <c r="B587" s="138">
        <v>42562</v>
      </c>
      <c r="C587" s="135" t="s">
        <v>215</v>
      </c>
      <c r="D587" s="135" t="s">
        <v>8</v>
      </c>
      <c r="E587" s="135" t="s">
        <v>8</v>
      </c>
      <c r="F587" s="133"/>
      <c r="G587" s="136">
        <v>3150</v>
      </c>
    </row>
    <row r="588" spans="1:7" x14ac:dyDescent="0.25">
      <c r="A588" s="137"/>
      <c r="B588" s="137"/>
      <c r="C588" s="135" t="s">
        <v>575</v>
      </c>
      <c r="D588" s="135" t="s">
        <v>8</v>
      </c>
      <c r="E588" s="135" t="s">
        <v>8</v>
      </c>
      <c r="F588" s="133"/>
      <c r="G588" s="136">
        <v>25</v>
      </c>
    </row>
    <row r="589" spans="1:7" x14ac:dyDescent="0.25">
      <c r="A589" s="137"/>
      <c r="B589" s="137"/>
      <c r="C589" s="135" t="s">
        <v>823</v>
      </c>
      <c r="D589" s="135" t="s">
        <v>8</v>
      </c>
      <c r="E589" s="135" t="s">
        <v>8</v>
      </c>
      <c r="F589" s="133"/>
      <c r="G589" s="136">
        <v>25</v>
      </c>
    </row>
    <row r="590" spans="1:7" x14ac:dyDescent="0.25">
      <c r="A590" s="137"/>
      <c r="B590" s="137"/>
      <c r="C590" s="135" t="s">
        <v>824</v>
      </c>
      <c r="D590" s="135" t="s">
        <v>8</v>
      </c>
      <c r="E590" s="135" t="s">
        <v>8</v>
      </c>
      <c r="F590" s="133"/>
      <c r="G590" s="136">
        <v>300</v>
      </c>
    </row>
    <row r="591" spans="1:7" x14ac:dyDescent="0.25">
      <c r="A591" s="137"/>
      <c r="B591" s="137"/>
      <c r="C591" s="135" t="s">
        <v>825</v>
      </c>
      <c r="D591" s="135" t="s">
        <v>8</v>
      </c>
      <c r="E591" s="135" t="s">
        <v>8</v>
      </c>
      <c r="F591" s="133"/>
      <c r="G591" s="136">
        <v>300</v>
      </c>
    </row>
    <row r="592" spans="1:7" x14ac:dyDescent="0.25">
      <c r="A592" s="137"/>
      <c r="B592" s="137"/>
      <c r="C592" s="135" t="s">
        <v>826</v>
      </c>
      <c r="D592" s="135" t="s">
        <v>8</v>
      </c>
      <c r="E592" s="135" t="s">
        <v>8</v>
      </c>
      <c r="F592" s="133"/>
      <c r="G592" s="136">
        <v>200</v>
      </c>
    </row>
    <row r="593" spans="1:7" x14ac:dyDescent="0.25">
      <c r="A593" s="137"/>
      <c r="B593" s="137"/>
      <c r="C593" s="135" t="s">
        <v>827</v>
      </c>
      <c r="D593" s="135" t="s">
        <v>8</v>
      </c>
      <c r="E593" s="135" t="s">
        <v>8</v>
      </c>
      <c r="F593" s="133"/>
      <c r="G593" s="136">
        <v>100</v>
      </c>
    </row>
    <row r="594" spans="1:7" x14ac:dyDescent="0.25">
      <c r="A594" s="137"/>
      <c r="B594" s="137"/>
      <c r="C594" s="135" t="s">
        <v>828</v>
      </c>
      <c r="D594" s="135" t="s">
        <v>8</v>
      </c>
      <c r="E594" s="135" t="s">
        <v>8</v>
      </c>
      <c r="F594" s="133"/>
      <c r="G594" s="136">
        <v>100</v>
      </c>
    </row>
    <row r="595" spans="1:7" x14ac:dyDescent="0.25">
      <c r="A595" s="137"/>
      <c r="B595" s="137"/>
      <c r="C595" s="135" t="s">
        <v>829</v>
      </c>
      <c r="D595" s="135" t="s">
        <v>8</v>
      </c>
      <c r="E595" s="135" t="s">
        <v>8</v>
      </c>
      <c r="F595" s="133"/>
      <c r="G595" s="136">
        <v>100</v>
      </c>
    </row>
    <row r="596" spans="1:7" x14ac:dyDescent="0.25">
      <c r="A596" s="137"/>
      <c r="B596" s="137"/>
      <c r="C596" s="135" t="s">
        <v>830</v>
      </c>
      <c r="D596" s="135" t="s">
        <v>8</v>
      </c>
      <c r="E596" s="135" t="s">
        <v>8</v>
      </c>
      <c r="F596" s="133"/>
      <c r="G596" s="136">
        <v>25</v>
      </c>
    </row>
    <row r="597" spans="1:7" x14ac:dyDescent="0.25">
      <c r="A597" s="137"/>
      <c r="B597" s="137"/>
      <c r="C597" s="135" t="s">
        <v>831</v>
      </c>
      <c r="D597" s="135" t="s">
        <v>8</v>
      </c>
      <c r="E597" s="135" t="s">
        <v>8</v>
      </c>
      <c r="F597" s="133"/>
      <c r="G597" s="136">
        <v>500</v>
      </c>
    </row>
    <row r="598" spans="1:7" x14ac:dyDescent="0.25">
      <c r="A598" s="137"/>
      <c r="B598" s="137"/>
      <c r="C598" s="135" t="s">
        <v>832</v>
      </c>
      <c r="D598" s="135" t="s">
        <v>8</v>
      </c>
      <c r="E598" s="135" t="s">
        <v>8</v>
      </c>
      <c r="F598" s="133"/>
      <c r="G598" s="136">
        <v>100</v>
      </c>
    </row>
    <row r="599" spans="1:7" x14ac:dyDescent="0.25">
      <c r="A599" s="137"/>
      <c r="B599" s="137"/>
      <c r="C599" s="135" t="s">
        <v>833</v>
      </c>
      <c r="D599" s="135" t="s">
        <v>8</v>
      </c>
      <c r="E599" s="135" t="s">
        <v>8</v>
      </c>
      <c r="F599" s="133"/>
      <c r="G599" s="136">
        <v>100</v>
      </c>
    </row>
    <row r="600" spans="1:7" x14ac:dyDescent="0.25">
      <c r="A600" s="137"/>
      <c r="B600" s="137"/>
      <c r="C600" s="135" t="s">
        <v>834</v>
      </c>
      <c r="D600" s="135" t="s">
        <v>8</v>
      </c>
      <c r="E600" s="135" t="s">
        <v>8</v>
      </c>
      <c r="F600" s="133"/>
      <c r="G600" s="136">
        <v>1000</v>
      </c>
    </row>
    <row r="601" spans="1:7" x14ac:dyDescent="0.25">
      <c r="A601" s="137"/>
      <c r="B601" s="137"/>
      <c r="C601" s="135" t="s">
        <v>835</v>
      </c>
      <c r="D601" s="135" t="s">
        <v>8</v>
      </c>
      <c r="E601" s="135" t="s">
        <v>8</v>
      </c>
      <c r="F601" s="133"/>
      <c r="G601" s="136">
        <v>1000</v>
      </c>
    </row>
    <row r="602" spans="1:7" x14ac:dyDescent="0.25">
      <c r="A602" s="137"/>
      <c r="B602" s="137"/>
      <c r="C602" s="135" t="s">
        <v>836</v>
      </c>
      <c r="D602" s="135" t="s">
        <v>8</v>
      </c>
      <c r="E602" s="135" t="s">
        <v>8</v>
      </c>
      <c r="F602" s="133"/>
      <c r="G602" s="136">
        <v>300</v>
      </c>
    </row>
    <row r="603" spans="1:7" x14ac:dyDescent="0.25">
      <c r="A603" s="137"/>
      <c r="B603" s="137"/>
      <c r="C603" s="135" t="s">
        <v>837</v>
      </c>
      <c r="D603" s="135" t="s">
        <v>8</v>
      </c>
      <c r="E603" s="135" t="s">
        <v>8</v>
      </c>
      <c r="F603" s="133"/>
      <c r="G603" s="136">
        <v>100</v>
      </c>
    </row>
    <row r="604" spans="1:7" x14ac:dyDescent="0.25">
      <c r="A604" s="137"/>
      <c r="B604" s="137"/>
      <c r="C604" s="135" t="s">
        <v>838</v>
      </c>
      <c r="D604" s="135" t="s">
        <v>8</v>
      </c>
      <c r="E604" s="135" t="s">
        <v>8</v>
      </c>
      <c r="F604" s="133"/>
      <c r="G604" s="136">
        <v>25</v>
      </c>
    </row>
    <row r="605" spans="1:7" x14ac:dyDescent="0.25">
      <c r="A605" s="137"/>
      <c r="B605" s="137"/>
      <c r="C605" s="135" t="s">
        <v>839</v>
      </c>
      <c r="D605" s="135" t="s">
        <v>8</v>
      </c>
      <c r="E605" s="135" t="s">
        <v>8</v>
      </c>
      <c r="F605" s="133"/>
      <c r="G605" s="136">
        <v>100</v>
      </c>
    </row>
    <row r="606" spans="1:7" x14ac:dyDescent="0.25">
      <c r="A606" s="137"/>
      <c r="B606" s="137"/>
      <c r="C606" s="135" t="s">
        <v>840</v>
      </c>
      <c r="D606" s="135" t="s">
        <v>8</v>
      </c>
      <c r="E606" s="135" t="s">
        <v>8</v>
      </c>
      <c r="F606" s="133"/>
      <c r="G606" s="136">
        <v>25</v>
      </c>
    </row>
    <row r="607" spans="1:7" x14ac:dyDescent="0.25">
      <c r="A607" s="137"/>
      <c r="B607" s="137"/>
      <c r="C607" s="135" t="s">
        <v>841</v>
      </c>
      <c r="D607" s="135" t="s">
        <v>8</v>
      </c>
      <c r="E607" s="135" t="s">
        <v>8</v>
      </c>
      <c r="F607" s="133"/>
      <c r="G607" s="136">
        <v>300</v>
      </c>
    </row>
    <row r="608" spans="1:7" x14ac:dyDescent="0.25">
      <c r="A608" s="137"/>
      <c r="B608" s="137"/>
      <c r="C608" s="135" t="s">
        <v>842</v>
      </c>
      <c r="D608" s="135" t="s">
        <v>8</v>
      </c>
      <c r="E608" s="135" t="s">
        <v>8</v>
      </c>
      <c r="F608" s="133"/>
      <c r="G608" s="136">
        <v>500</v>
      </c>
    </row>
    <row r="609" spans="1:7" x14ac:dyDescent="0.25">
      <c r="A609" s="137"/>
      <c r="B609" s="137"/>
      <c r="C609" s="135" t="s">
        <v>843</v>
      </c>
      <c r="D609" s="135" t="s">
        <v>8</v>
      </c>
      <c r="E609" s="135" t="s">
        <v>8</v>
      </c>
      <c r="F609" s="133"/>
      <c r="G609" s="136">
        <v>300</v>
      </c>
    </row>
    <row r="610" spans="1:7" x14ac:dyDescent="0.25">
      <c r="A610" s="137"/>
      <c r="B610" s="137"/>
      <c r="C610" s="135" t="s">
        <v>844</v>
      </c>
      <c r="D610" s="135" t="s">
        <v>8</v>
      </c>
      <c r="E610" s="135" t="s">
        <v>8</v>
      </c>
      <c r="F610" s="133"/>
      <c r="G610" s="136">
        <v>300</v>
      </c>
    </row>
    <row r="611" spans="1:7" x14ac:dyDescent="0.25">
      <c r="A611" s="137"/>
      <c r="B611" s="138">
        <v>42563</v>
      </c>
      <c r="C611" s="135" t="s">
        <v>215</v>
      </c>
      <c r="D611" s="135" t="s">
        <v>8</v>
      </c>
      <c r="E611" s="135" t="s">
        <v>8</v>
      </c>
      <c r="F611" s="133"/>
      <c r="G611" s="136">
        <v>100</v>
      </c>
    </row>
    <row r="612" spans="1:7" x14ac:dyDescent="0.25">
      <c r="A612" s="137"/>
      <c r="B612" s="137"/>
      <c r="C612" s="135" t="s">
        <v>845</v>
      </c>
      <c r="D612" s="135" t="s">
        <v>8</v>
      </c>
      <c r="E612" s="135" t="s">
        <v>8</v>
      </c>
      <c r="F612" s="133"/>
      <c r="G612" s="136">
        <v>25</v>
      </c>
    </row>
    <row r="613" spans="1:7" x14ac:dyDescent="0.25">
      <c r="A613" s="137"/>
      <c r="B613" s="137"/>
      <c r="C613" s="135" t="s">
        <v>846</v>
      </c>
      <c r="D613" s="135" t="s">
        <v>8</v>
      </c>
      <c r="E613" s="135" t="s">
        <v>8</v>
      </c>
      <c r="F613" s="133"/>
      <c r="G613" s="136">
        <v>100</v>
      </c>
    </row>
    <row r="614" spans="1:7" x14ac:dyDescent="0.25">
      <c r="A614" s="137"/>
      <c r="B614" s="138">
        <v>42564</v>
      </c>
      <c r="C614" s="135" t="s">
        <v>847</v>
      </c>
      <c r="D614" s="135" t="s">
        <v>8</v>
      </c>
      <c r="E614" s="135" t="s">
        <v>8</v>
      </c>
      <c r="F614" s="133"/>
      <c r="G614" s="136">
        <v>500</v>
      </c>
    </row>
    <row r="615" spans="1:7" x14ac:dyDescent="0.25">
      <c r="A615" s="137"/>
      <c r="B615" s="137"/>
      <c r="C615" s="135" t="s">
        <v>848</v>
      </c>
      <c r="D615" s="135" t="s">
        <v>8</v>
      </c>
      <c r="E615" s="135" t="s">
        <v>8</v>
      </c>
      <c r="F615" s="133"/>
      <c r="G615" s="136">
        <v>300</v>
      </c>
    </row>
    <row r="616" spans="1:7" x14ac:dyDescent="0.25">
      <c r="A616" s="137"/>
      <c r="B616" s="137"/>
      <c r="C616" s="135" t="s">
        <v>849</v>
      </c>
      <c r="D616" s="135" t="s">
        <v>8</v>
      </c>
      <c r="E616" s="135" t="s">
        <v>8</v>
      </c>
      <c r="F616" s="133"/>
      <c r="G616" s="136">
        <v>490</v>
      </c>
    </row>
    <row r="617" spans="1:7" x14ac:dyDescent="0.25">
      <c r="A617" s="137"/>
      <c r="B617" s="137"/>
      <c r="C617" s="135" t="s">
        <v>850</v>
      </c>
      <c r="D617" s="135" t="s">
        <v>8</v>
      </c>
      <c r="E617" s="135" t="s">
        <v>8</v>
      </c>
      <c r="F617" s="133"/>
      <c r="G617" s="136">
        <v>200</v>
      </c>
    </row>
    <row r="618" spans="1:7" x14ac:dyDescent="0.25">
      <c r="A618" s="137"/>
      <c r="B618" s="137"/>
      <c r="C618" s="135" t="s">
        <v>851</v>
      </c>
      <c r="D618" s="135" t="s">
        <v>8</v>
      </c>
      <c r="E618" s="135" t="s">
        <v>8</v>
      </c>
      <c r="F618" s="133"/>
      <c r="G618" s="136">
        <v>25</v>
      </c>
    </row>
    <row r="619" spans="1:7" x14ac:dyDescent="0.25">
      <c r="A619" s="137"/>
      <c r="B619" s="137"/>
      <c r="C619" s="135" t="s">
        <v>852</v>
      </c>
      <c r="D619" s="135" t="s">
        <v>8</v>
      </c>
      <c r="E619" s="135" t="s">
        <v>8</v>
      </c>
      <c r="F619" s="133"/>
      <c r="G619" s="136">
        <v>100</v>
      </c>
    </row>
    <row r="620" spans="1:7" x14ac:dyDescent="0.25">
      <c r="A620" s="137"/>
      <c r="B620" s="138">
        <v>42566</v>
      </c>
      <c r="C620" s="135" t="s">
        <v>215</v>
      </c>
      <c r="D620" s="135" t="s">
        <v>8</v>
      </c>
      <c r="E620" s="135" t="s">
        <v>8</v>
      </c>
      <c r="F620" s="133"/>
      <c r="G620" s="136">
        <v>300</v>
      </c>
    </row>
    <row r="621" spans="1:7" x14ac:dyDescent="0.25">
      <c r="A621" s="137"/>
      <c r="B621" s="137"/>
      <c r="C621" s="135" t="s">
        <v>853</v>
      </c>
      <c r="D621" s="135" t="s">
        <v>8</v>
      </c>
      <c r="E621" s="135" t="s">
        <v>8</v>
      </c>
      <c r="F621" s="133"/>
      <c r="G621" s="136">
        <v>500</v>
      </c>
    </row>
    <row r="622" spans="1:7" x14ac:dyDescent="0.25">
      <c r="A622" s="137"/>
      <c r="B622" s="137"/>
      <c r="C622" s="135" t="s">
        <v>854</v>
      </c>
      <c r="D622" s="135" t="s">
        <v>8</v>
      </c>
      <c r="E622" s="135" t="s">
        <v>8</v>
      </c>
      <c r="F622" s="133"/>
      <c r="G622" s="136">
        <v>1000</v>
      </c>
    </row>
    <row r="623" spans="1:7" x14ac:dyDescent="0.25">
      <c r="A623" s="137"/>
      <c r="B623" s="138">
        <v>42567</v>
      </c>
      <c r="C623" s="135" t="s">
        <v>855</v>
      </c>
      <c r="D623" s="135" t="s">
        <v>8</v>
      </c>
      <c r="E623" s="135" t="s">
        <v>8</v>
      </c>
      <c r="F623" s="133"/>
      <c r="G623" s="136">
        <v>50</v>
      </c>
    </row>
    <row r="624" spans="1:7" x14ac:dyDescent="0.25">
      <c r="A624" s="137"/>
      <c r="B624" s="138">
        <v>42568</v>
      </c>
      <c r="C624" s="135" t="s">
        <v>856</v>
      </c>
      <c r="D624" s="135" t="s">
        <v>8</v>
      </c>
      <c r="E624" s="135" t="s">
        <v>8</v>
      </c>
      <c r="F624" s="133"/>
      <c r="G624" s="136">
        <v>100</v>
      </c>
    </row>
    <row r="625" spans="1:7" x14ac:dyDescent="0.25">
      <c r="A625" s="137"/>
      <c r="B625" s="138">
        <v>42569</v>
      </c>
      <c r="C625" s="135" t="s">
        <v>857</v>
      </c>
      <c r="D625" s="135" t="s">
        <v>8</v>
      </c>
      <c r="E625" s="135" t="s">
        <v>8</v>
      </c>
      <c r="F625" s="133"/>
      <c r="G625" s="136">
        <v>500</v>
      </c>
    </row>
    <row r="626" spans="1:7" x14ac:dyDescent="0.25">
      <c r="A626" s="137"/>
      <c r="B626" s="138">
        <v>42571</v>
      </c>
      <c r="C626" s="135" t="s">
        <v>215</v>
      </c>
      <c r="D626" s="135" t="s">
        <v>8</v>
      </c>
      <c r="E626" s="135" t="s">
        <v>8</v>
      </c>
      <c r="F626" s="133"/>
      <c r="G626" s="136">
        <v>200</v>
      </c>
    </row>
    <row r="627" spans="1:7" x14ac:dyDescent="0.25">
      <c r="A627" s="137"/>
      <c r="B627" s="137"/>
      <c r="C627" s="135" t="s">
        <v>591</v>
      </c>
      <c r="D627" s="135" t="s">
        <v>360</v>
      </c>
      <c r="E627" s="135" t="s">
        <v>8</v>
      </c>
      <c r="F627" s="133"/>
      <c r="G627" s="136">
        <v>1000</v>
      </c>
    </row>
    <row r="628" spans="1:7" x14ac:dyDescent="0.25">
      <c r="A628" s="137"/>
      <c r="B628" s="137"/>
      <c r="C628" s="135" t="s">
        <v>895</v>
      </c>
      <c r="D628" s="135" t="s">
        <v>573</v>
      </c>
      <c r="E628" s="135" t="s">
        <v>8</v>
      </c>
      <c r="F628" s="133"/>
      <c r="G628" s="136">
        <v>100</v>
      </c>
    </row>
    <row r="629" spans="1:7" x14ac:dyDescent="0.25">
      <c r="A629" s="137"/>
      <c r="B629" s="138">
        <v>42572</v>
      </c>
      <c r="C629" s="135" t="s">
        <v>215</v>
      </c>
      <c r="D629" s="135" t="s">
        <v>8</v>
      </c>
      <c r="E629" s="135" t="s">
        <v>8</v>
      </c>
      <c r="F629" s="133"/>
      <c r="G629" s="136">
        <v>100</v>
      </c>
    </row>
    <row r="630" spans="1:7" x14ac:dyDescent="0.25">
      <c r="A630" s="137"/>
      <c r="B630" s="137"/>
      <c r="C630" s="135" t="s">
        <v>897</v>
      </c>
      <c r="D630" s="135" t="s">
        <v>16</v>
      </c>
      <c r="E630" s="135" t="s">
        <v>8</v>
      </c>
      <c r="F630" s="133"/>
      <c r="G630" s="136">
        <v>100</v>
      </c>
    </row>
    <row r="631" spans="1:7" x14ac:dyDescent="0.25">
      <c r="A631" s="137"/>
      <c r="B631" s="138">
        <v>42573</v>
      </c>
      <c r="C631" s="135" t="s">
        <v>899</v>
      </c>
      <c r="D631" s="135" t="s">
        <v>8</v>
      </c>
      <c r="E631" s="135" t="s">
        <v>8</v>
      </c>
      <c r="F631" s="133"/>
      <c r="G631" s="136">
        <v>25</v>
      </c>
    </row>
    <row r="632" spans="1:7" x14ac:dyDescent="0.25">
      <c r="A632" s="137"/>
      <c r="B632" s="138">
        <v>42575</v>
      </c>
      <c r="C632" s="135" t="s">
        <v>591</v>
      </c>
      <c r="D632" s="135" t="s">
        <v>360</v>
      </c>
      <c r="E632" s="135" t="s">
        <v>8</v>
      </c>
      <c r="F632" s="133"/>
      <c r="G632" s="136">
        <v>2000</v>
      </c>
    </row>
    <row r="633" spans="1:7" x14ac:dyDescent="0.25">
      <c r="A633" s="137"/>
      <c r="B633" s="138">
        <v>42576</v>
      </c>
      <c r="C633" s="135" t="s">
        <v>450</v>
      </c>
      <c r="D633" s="135" t="s">
        <v>8</v>
      </c>
      <c r="E633" s="135" t="s">
        <v>8</v>
      </c>
      <c r="F633" s="133"/>
      <c r="G633" s="136">
        <v>100</v>
      </c>
    </row>
    <row r="634" spans="1:7" x14ac:dyDescent="0.25">
      <c r="A634" s="137"/>
      <c r="B634" s="137"/>
      <c r="C634" s="135" t="s">
        <v>901</v>
      </c>
      <c r="D634" s="135" t="s">
        <v>717</v>
      </c>
      <c r="E634" s="135" t="s">
        <v>8</v>
      </c>
      <c r="F634" s="133"/>
      <c r="G634" s="136">
        <v>25</v>
      </c>
    </row>
    <row r="635" spans="1:7" x14ac:dyDescent="0.25">
      <c r="A635" s="137"/>
      <c r="B635" s="137"/>
      <c r="C635" s="135" t="s">
        <v>900</v>
      </c>
      <c r="D635" s="135" t="s">
        <v>661</v>
      </c>
      <c r="E635" s="135" t="s">
        <v>8</v>
      </c>
      <c r="F635" s="133"/>
      <c r="G635" s="136">
        <v>50</v>
      </c>
    </row>
    <row r="636" spans="1:7" x14ac:dyDescent="0.25">
      <c r="A636" s="137"/>
      <c r="B636" s="138">
        <v>42578</v>
      </c>
      <c r="C636" s="135" t="s">
        <v>599</v>
      </c>
      <c r="D636" s="135" t="s">
        <v>74</v>
      </c>
      <c r="E636" s="135" t="s">
        <v>8</v>
      </c>
      <c r="F636" s="133"/>
      <c r="G636" s="136">
        <v>25</v>
      </c>
    </row>
    <row r="637" spans="1:7" x14ac:dyDescent="0.25">
      <c r="A637" s="137"/>
      <c r="B637" s="137"/>
      <c r="C637" s="135" t="s">
        <v>635</v>
      </c>
      <c r="D637" s="135" t="s">
        <v>349</v>
      </c>
      <c r="E637" s="135" t="s">
        <v>8</v>
      </c>
      <c r="F637" s="133"/>
      <c r="G637" s="136">
        <v>100</v>
      </c>
    </row>
    <row r="638" spans="1:7" x14ac:dyDescent="0.25">
      <c r="A638" s="137"/>
      <c r="B638" s="137"/>
      <c r="C638" s="135" t="s">
        <v>542</v>
      </c>
      <c r="D638" s="135" t="s">
        <v>38</v>
      </c>
      <c r="E638" s="135" t="s">
        <v>8</v>
      </c>
      <c r="F638" s="133"/>
      <c r="G638" s="136">
        <v>300</v>
      </c>
    </row>
    <row r="639" spans="1:7" x14ac:dyDescent="0.25">
      <c r="A639" s="137"/>
      <c r="B639" s="137"/>
      <c r="C639" s="135" t="s">
        <v>902</v>
      </c>
      <c r="D639" s="135" t="s">
        <v>49</v>
      </c>
      <c r="E639" s="135" t="s">
        <v>8</v>
      </c>
      <c r="F639" s="133"/>
      <c r="G639" s="136">
        <v>200</v>
      </c>
    </row>
    <row r="640" spans="1:7" x14ac:dyDescent="0.25">
      <c r="A640" s="137"/>
      <c r="B640" s="138">
        <v>42579</v>
      </c>
      <c r="C640" s="135" t="s">
        <v>215</v>
      </c>
      <c r="D640" s="135" t="s">
        <v>8</v>
      </c>
      <c r="E640" s="135" t="s">
        <v>8</v>
      </c>
      <c r="F640" s="133"/>
      <c r="G640" s="136">
        <v>1000</v>
      </c>
    </row>
    <row r="641" spans="1:7" x14ac:dyDescent="0.25">
      <c r="A641" s="137"/>
      <c r="B641" s="137"/>
      <c r="C641" s="135" t="s">
        <v>591</v>
      </c>
      <c r="D641" s="135" t="s">
        <v>360</v>
      </c>
      <c r="E641" s="135" t="s">
        <v>8</v>
      </c>
      <c r="F641" s="133"/>
      <c r="G641" s="136">
        <v>2000</v>
      </c>
    </row>
    <row r="642" spans="1:7" x14ac:dyDescent="0.25">
      <c r="A642" s="137"/>
      <c r="B642" s="137"/>
      <c r="C642" s="135" t="s">
        <v>491</v>
      </c>
      <c r="D642" s="135" t="s">
        <v>490</v>
      </c>
      <c r="E642" s="135" t="s">
        <v>8</v>
      </c>
      <c r="F642" s="133"/>
      <c r="G642" s="136">
        <v>25</v>
      </c>
    </row>
    <row r="643" spans="1:7" x14ac:dyDescent="0.25">
      <c r="A643" s="137"/>
      <c r="B643" s="138">
        <v>42587</v>
      </c>
      <c r="C643" s="135" t="s">
        <v>772</v>
      </c>
      <c r="D643" s="135" t="s">
        <v>71</v>
      </c>
      <c r="E643" s="135" t="s">
        <v>8</v>
      </c>
      <c r="F643" s="133"/>
      <c r="G643" s="136">
        <v>100</v>
      </c>
    </row>
    <row r="644" spans="1:7" x14ac:dyDescent="0.25">
      <c r="A644" s="137"/>
      <c r="B644" s="138">
        <v>42589</v>
      </c>
      <c r="C644" s="135" t="s">
        <v>215</v>
      </c>
      <c r="D644" s="135" t="s">
        <v>8</v>
      </c>
      <c r="E644" s="135" t="s">
        <v>8</v>
      </c>
      <c r="F644" s="133"/>
      <c r="G644" s="136">
        <v>1000</v>
      </c>
    </row>
    <row r="645" spans="1:7" x14ac:dyDescent="0.25">
      <c r="A645" s="137"/>
      <c r="B645" s="138">
        <v>42591</v>
      </c>
      <c r="C645" s="135" t="s">
        <v>253</v>
      </c>
      <c r="D645" s="135" t="s">
        <v>253</v>
      </c>
      <c r="E645" s="135" t="s">
        <v>8</v>
      </c>
      <c r="F645" s="133"/>
      <c r="G645" s="136">
        <v>100</v>
      </c>
    </row>
    <row r="646" spans="1:7" x14ac:dyDescent="0.25">
      <c r="A646" s="137"/>
      <c r="B646" s="138">
        <v>42593</v>
      </c>
      <c r="C646" s="135" t="s">
        <v>956</v>
      </c>
      <c r="D646" s="135" t="s">
        <v>486</v>
      </c>
      <c r="E646" s="135" t="s">
        <v>8</v>
      </c>
      <c r="F646" s="133"/>
      <c r="G646" s="136">
        <v>300</v>
      </c>
    </row>
    <row r="647" spans="1:7" x14ac:dyDescent="0.25">
      <c r="A647" s="137"/>
      <c r="B647" s="138">
        <v>42594</v>
      </c>
      <c r="C647" s="135" t="s">
        <v>962</v>
      </c>
      <c r="D647" s="135" t="s">
        <v>360</v>
      </c>
      <c r="E647" s="135" t="s">
        <v>8</v>
      </c>
      <c r="F647" s="133"/>
      <c r="G647" s="136">
        <v>25</v>
      </c>
    </row>
    <row r="648" spans="1:7" x14ac:dyDescent="0.25">
      <c r="A648" s="137"/>
      <c r="B648" s="138">
        <v>42595</v>
      </c>
      <c r="C648" s="135" t="s">
        <v>215</v>
      </c>
      <c r="D648" s="135" t="s">
        <v>8</v>
      </c>
      <c r="E648" s="135" t="s">
        <v>8</v>
      </c>
      <c r="F648" s="133"/>
      <c r="G648" s="136">
        <v>25</v>
      </c>
    </row>
    <row r="649" spans="1:7" x14ac:dyDescent="0.25">
      <c r="A649" s="137"/>
      <c r="B649" s="137"/>
      <c r="C649" s="135" t="s">
        <v>134</v>
      </c>
      <c r="D649" s="135" t="s">
        <v>967</v>
      </c>
      <c r="E649" s="135" t="s">
        <v>8</v>
      </c>
      <c r="F649" s="133"/>
      <c r="G649" s="136">
        <v>100</v>
      </c>
    </row>
    <row r="650" spans="1:7" x14ac:dyDescent="0.25">
      <c r="A650" s="137"/>
      <c r="B650" s="138">
        <v>42597</v>
      </c>
      <c r="C650" s="135" t="s">
        <v>215</v>
      </c>
      <c r="D650" s="135" t="s">
        <v>8</v>
      </c>
      <c r="E650" s="135" t="s">
        <v>8</v>
      </c>
      <c r="F650" s="133"/>
      <c r="G650" s="136">
        <v>125</v>
      </c>
    </row>
    <row r="651" spans="1:7" x14ac:dyDescent="0.25">
      <c r="A651" s="137"/>
      <c r="B651" s="137"/>
      <c r="C651" s="135" t="s">
        <v>939</v>
      </c>
      <c r="D651" s="135" t="s">
        <v>775</v>
      </c>
      <c r="E651" s="135" t="s">
        <v>8</v>
      </c>
      <c r="F651" s="133"/>
      <c r="G651" s="136">
        <v>100</v>
      </c>
    </row>
    <row r="652" spans="1:7" x14ac:dyDescent="0.25">
      <c r="A652" s="137"/>
      <c r="B652" s="137"/>
      <c r="C652" s="135" t="s">
        <v>968</v>
      </c>
      <c r="D652" s="135" t="s">
        <v>142</v>
      </c>
      <c r="E652" s="135" t="s">
        <v>8</v>
      </c>
      <c r="F652" s="133"/>
      <c r="G652" s="136">
        <v>100</v>
      </c>
    </row>
    <row r="653" spans="1:7" x14ac:dyDescent="0.25">
      <c r="A653" s="137"/>
      <c r="B653" s="138">
        <v>42611</v>
      </c>
      <c r="C653" s="135" t="s">
        <v>1025</v>
      </c>
      <c r="D653" s="135" t="s">
        <v>8</v>
      </c>
      <c r="E653" s="135" t="s">
        <v>8</v>
      </c>
      <c r="F653" s="133"/>
      <c r="G653" s="136">
        <v>100</v>
      </c>
    </row>
    <row r="654" spans="1:7" x14ac:dyDescent="0.25">
      <c r="A654" s="137"/>
      <c r="B654" s="138">
        <v>42613</v>
      </c>
      <c r="C654" s="135" t="s">
        <v>1027</v>
      </c>
      <c r="D654" s="135" t="s">
        <v>8</v>
      </c>
      <c r="E654" s="135" t="s">
        <v>8</v>
      </c>
      <c r="F654" s="133"/>
      <c r="G654" s="136">
        <v>5</v>
      </c>
    </row>
    <row r="655" spans="1:7" x14ac:dyDescent="0.25">
      <c r="A655" s="137"/>
      <c r="B655" s="138">
        <v>42615</v>
      </c>
      <c r="C655" s="135" t="s">
        <v>324</v>
      </c>
      <c r="D655" s="135" t="s">
        <v>77</v>
      </c>
      <c r="E655" s="135" t="s">
        <v>90</v>
      </c>
      <c r="F655" s="135">
        <v>500</v>
      </c>
      <c r="G655" s="136">
        <v>500</v>
      </c>
    </row>
    <row r="656" spans="1:7" x14ac:dyDescent="0.25">
      <c r="A656" s="137"/>
      <c r="B656" s="138">
        <v>42618</v>
      </c>
      <c r="C656" s="135" t="s">
        <v>1032</v>
      </c>
      <c r="D656" s="135" t="s">
        <v>8</v>
      </c>
      <c r="E656" s="135" t="s">
        <v>8</v>
      </c>
      <c r="F656" s="133"/>
      <c r="G656" s="136">
        <v>300</v>
      </c>
    </row>
    <row r="657" spans="1:7" x14ac:dyDescent="0.25">
      <c r="A657" s="137"/>
      <c r="B657" s="138">
        <v>42625</v>
      </c>
      <c r="C657" s="135" t="s">
        <v>1044</v>
      </c>
      <c r="D657" s="135" t="s">
        <v>8</v>
      </c>
      <c r="E657" s="135" t="s">
        <v>8</v>
      </c>
      <c r="F657" s="133"/>
      <c r="G657" s="136">
        <v>5400</v>
      </c>
    </row>
    <row r="658" spans="1:7" x14ac:dyDescent="0.25">
      <c r="A658" s="137"/>
      <c r="B658" s="138">
        <v>42626</v>
      </c>
      <c r="C658" s="135" t="s">
        <v>1045</v>
      </c>
      <c r="D658" s="135" t="s">
        <v>8</v>
      </c>
      <c r="E658" s="135" t="s">
        <v>8</v>
      </c>
      <c r="F658" s="133"/>
      <c r="G658" s="136">
        <v>1725</v>
      </c>
    </row>
    <row r="659" spans="1:7" x14ac:dyDescent="0.25">
      <c r="A659" s="137"/>
      <c r="B659" s="138">
        <v>42627</v>
      </c>
      <c r="C659" s="135" t="s">
        <v>1046</v>
      </c>
      <c r="D659" s="135" t="s">
        <v>8</v>
      </c>
      <c r="E659" s="135" t="s">
        <v>8</v>
      </c>
      <c r="F659" s="133"/>
      <c r="G659" s="136">
        <v>400</v>
      </c>
    </row>
    <row r="660" spans="1:7" x14ac:dyDescent="0.25">
      <c r="A660" s="137"/>
      <c r="B660" s="138">
        <v>42628</v>
      </c>
      <c r="C660" s="135" t="s">
        <v>1047</v>
      </c>
      <c r="D660" s="135" t="s">
        <v>8</v>
      </c>
      <c r="E660" s="135" t="s">
        <v>8</v>
      </c>
      <c r="F660" s="133"/>
      <c r="G660" s="136">
        <v>50</v>
      </c>
    </row>
    <row r="661" spans="1:7" x14ac:dyDescent="0.25">
      <c r="A661" s="137"/>
      <c r="B661" s="138">
        <v>42630</v>
      </c>
      <c r="C661" s="135" t="s">
        <v>1063</v>
      </c>
      <c r="D661" s="135" t="s">
        <v>8</v>
      </c>
      <c r="E661" s="135" t="s">
        <v>8</v>
      </c>
      <c r="F661" s="133"/>
      <c r="G661" s="136">
        <v>25</v>
      </c>
    </row>
    <row r="662" spans="1:7" x14ac:dyDescent="0.25">
      <c r="A662" s="137"/>
      <c r="B662" s="138">
        <v>42635</v>
      </c>
      <c r="C662" s="135" t="s">
        <v>1066</v>
      </c>
      <c r="D662" s="135" t="s">
        <v>8</v>
      </c>
      <c r="E662" s="135" t="s">
        <v>8</v>
      </c>
      <c r="F662" s="133"/>
      <c r="G662" s="136">
        <v>250</v>
      </c>
    </row>
    <row r="663" spans="1:7" x14ac:dyDescent="0.25">
      <c r="A663" s="137"/>
      <c r="B663" s="138">
        <v>42639</v>
      </c>
      <c r="C663" s="135" t="s">
        <v>1070</v>
      </c>
      <c r="D663" s="135" t="s">
        <v>8</v>
      </c>
      <c r="E663" s="135" t="s">
        <v>8</v>
      </c>
      <c r="F663" s="133"/>
      <c r="G663" s="136">
        <v>600</v>
      </c>
    </row>
    <row r="664" spans="1:7" x14ac:dyDescent="0.25">
      <c r="A664" s="137"/>
      <c r="B664" s="138">
        <v>42642</v>
      </c>
      <c r="C664" s="135" t="s">
        <v>1073</v>
      </c>
      <c r="D664" s="135" t="s">
        <v>8</v>
      </c>
      <c r="E664" s="135" t="s">
        <v>8</v>
      </c>
      <c r="F664" s="133"/>
      <c r="G664" s="136">
        <v>300.07</v>
      </c>
    </row>
    <row r="665" spans="1:7" x14ac:dyDescent="0.25">
      <c r="A665" s="137"/>
      <c r="B665" s="138">
        <v>42646</v>
      </c>
      <c r="C665" s="135" t="s">
        <v>1076</v>
      </c>
      <c r="D665" s="135" t="s">
        <v>8</v>
      </c>
      <c r="E665" s="135" t="s">
        <v>8</v>
      </c>
      <c r="F665" s="133"/>
      <c r="G665" s="136">
        <v>360.24</v>
      </c>
    </row>
    <row r="666" spans="1:7" x14ac:dyDescent="0.25">
      <c r="A666" s="137"/>
      <c r="B666" s="138">
        <v>42656</v>
      </c>
      <c r="C666" s="135" t="s">
        <v>1087</v>
      </c>
      <c r="D666" s="135" t="s">
        <v>8</v>
      </c>
      <c r="E666" s="135" t="s">
        <v>8</v>
      </c>
      <c r="F666" s="133"/>
      <c r="G666" s="136">
        <v>200</v>
      </c>
    </row>
    <row r="667" spans="1:7" x14ac:dyDescent="0.25">
      <c r="A667" s="137"/>
      <c r="B667" s="137"/>
      <c r="C667" s="135" t="s">
        <v>1208</v>
      </c>
      <c r="D667" s="135" t="s">
        <v>71</v>
      </c>
      <c r="E667" s="135" t="s">
        <v>137</v>
      </c>
      <c r="F667" s="135">
        <v>2664</v>
      </c>
      <c r="G667" s="136">
        <v>2664</v>
      </c>
    </row>
    <row r="668" spans="1:7" x14ac:dyDescent="0.25">
      <c r="A668" s="137"/>
      <c r="B668" s="138">
        <v>42663</v>
      </c>
      <c r="C668" s="135" t="s">
        <v>1092</v>
      </c>
      <c r="D668" s="135" t="s">
        <v>8</v>
      </c>
      <c r="E668" s="135" t="s">
        <v>8</v>
      </c>
      <c r="F668" s="133"/>
      <c r="G668" s="136">
        <v>100</v>
      </c>
    </row>
    <row r="669" spans="1:7" x14ac:dyDescent="0.25">
      <c r="A669" s="137"/>
      <c r="B669" s="138">
        <v>42667</v>
      </c>
      <c r="C669" s="135" t="s">
        <v>1095</v>
      </c>
      <c r="D669" s="135" t="s">
        <v>8</v>
      </c>
      <c r="E669" s="135" t="s">
        <v>8</v>
      </c>
      <c r="F669" s="133"/>
      <c r="G669" s="136">
        <v>500</v>
      </c>
    </row>
    <row r="670" spans="1:7" x14ac:dyDescent="0.25">
      <c r="A670" s="137"/>
      <c r="B670" s="138">
        <v>42674</v>
      </c>
      <c r="C670" s="135" t="s">
        <v>1098</v>
      </c>
      <c r="D670" s="135" t="s">
        <v>8</v>
      </c>
      <c r="E670" s="135" t="s">
        <v>8</v>
      </c>
      <c r="F670" s="133"/>
      <c r="G670" s="136">
        <v>425.31</v>
      </c>
    </row>
    <row r="671" spans="1:7" x14ac:dyDescent="0.25">
      <c r="A671" s="137"/>
      <c r="B671" s="138">
        <v>42680</v>
      </c>
      <c r="C671" s="135" t="s">
        <v>1102</v>
      </c>
      <c r="D671" s="135" t="s">
        <v>8</v>
      </c>
      <c r="E671" s="135" t="s">
        <v>8</v>
      </c>
      <c r="F671" s="133"/>
      <c r="G671" s="136">
        <v>1001</v>
      </c>
    </row>
    <row r="672" spans="1:7" x14ac:dyDescent="0.25">
      <c r="A672" s="137"/>
      <c r="B672" s="138">
        <v>42681</v>
      </c>
      <c r="C672" s="135" t="s">
        <v>1209</v>
      </c>
      <c r="D672" s="135" t="s">
        <v>545</v>
      </c>
      <c r="E672" s="135" t="s">
        <v>53</v>
      </c>
      <c r="F672" s="135">
        <v>200</v>
      </c>
      <c r="G672" s="136">
        <v>200</v>
      </c>
    </row>
    <row r="673" spans="1:7" x14ac:dyDescent="0.25">
      <c r="A673" s="137"/>
      <c r="B673" s="138">
        <v>42686</v>
      </c>
      <c r="C673" s="135" t="s">
        <v>324</v>
      </c>
      <c r="D673" s="135" t="s">
        <v>77</v>
      </c>
      <c r="E673" s="135" t="s">
        <v>90</v>
      </c>
      <c r="F673" s="135">
        <v>300</v>
      </c>
      <c r="G673" s="136">
        <v>300</v>
      </c>
    </row>
    <row r="674" spans="1:7" x14ac:dyDescent="0.25">
      <c r="A674" s="137"/>
      <c r="B674" s="138">
        <v>42695</v>
      </c>
      <c r="C674" s="135" t="s">
        <v>1121</v>
      </c>
      <c r="D674" s="135" t="s">
        <v>8</v>
      </c>
      <c r="E674" s="135" t="s">
        <v>8</v>
      </c>
      <c r="F674" s="133"/>
      <c r="G674" s="136">
        <v>100</v>
      </c>
    </row>
    <row r="675" spans="1:7" x14ac:dyDescent="0.25">
      <c r="A675" s="137"/>
      <c r="B675" s="138">
        <v>42696</v>
      </c>
      <c r="C675" s="135" t="s">
        <v>1122</v>
      </c>
      <c r="D675" s="135" t="s">
        <v>8</v>
      </c>
      <c r="E675" s="135" t="s">
        <v>8</v>
      </c>
      <c r="F675" s="133"/>
      <c r="G675" s="136">
        <v>75605.75</v>
      </c>
    </row>
    <row r="676" spans="1:7" x14ac:dyDescent="0.25">
      <c r="A676" s="137"/>
      <c r="B676" s="137"/>
      <c r="C676" s="135" t="s">
        <v>1126</v>
      </c>
      <c r="D676" s="135" t="s">
        <v>8</v>
      </c>
      <c r="E676" s="135" t="s">
        <v>8</v>
      </c>
      <c r="F676" s="133"/>
      <c r="G676" s="136">
        <v>500</v>
      </c>
    </row>
    <row r="677" spans="1:7" x14ac:dyDescent="0.25">
      <c r="A677" s="137"/>
      <c r="B677" s="138">
        <v>42701</v>
      </c>
      <c r="C677" s="135" t="s">
        <v>1128</v>
      </c>
      <c r="D677" s="135" t="s">
        <v>8</v>
      </c>
      <c r="E677" s="135" t="s">
        <v>8</v>
      </c>
      <c r="F677" s="133"/>
      <c r="G677" s="136">
        <v>100.07</v>
      </c>
    </row>
    <row r="678" spans="1:7" x14ac:dyDescent="0.25">
      <c r="A678" s="137"/>
      <c r="B678" s="138">
        <v>42704</v>
      </c>
      <c r="C678" s="135" t="s">
        <v>1137</v>
      </c>
      <c r="D678" s="135" t="s">
        <v>8</v>
      </c>
      <c r="E678" s="135" t="s">
        <v>8</v>
      </c>
      <c r="F678" s="133"/>
      <c r="G678" s="136">
        <v>1325.24</v>
      </c>
    </row>
    <row r="679" spans="1:7" x14ac:dyDescent="0.25">
      <c r="A679" s="137"/>
      <c r="B679" s="138">
        <v>42707</v>
      </c>
      <c r="C679" s="135" t="s">
        <v>1140</v>
      </c>
      <c r="D679" s="135" t="s">
        <v>8</v>
      </c>
      <c r="E679" s="135" t="s">
        <v>8</v>
      </c>
      <c r="F679" s="133"/>
      <c r="G679" s="136">
        <v>200</v>
      </c>
    </row>
    <row r="680" spans="1:7" x14ac:dyDescent="0.25">
      <c r="A680" s="137"/>
      <c r="B680" s="138">
        <v>42717</v>
      </c>
      <c r="C680" s="135" t="s">
        <v>1153</v>
      </c>
      <c r="D680" s="135" t="s">
        <v>8</v>
      </c>
      <c r="E680" s="135" t="s">
        <v>8</v>
      </c>
      <c r="F680" s="133"/>
      <c r="G680" s="136">
        <v>390</v>
      </c>
    </row>
    <row r="681" spans="1:7" x14ac:dyDescent="0.25">
      <c r="A681" s="137"/>
      <c r="B681" s="138">
        <v>42718</v>
      </c>
      <c r="C681" s="135" t="s">
        <v>1156</v>
      </c>
      <c r="D681" s="135" t="s">
        <v>8</v>
      </c>
      <c r="E681" s="135" t="s">
        <v>8</v>
      </c>
      <c r="F681" s="133"/>
      <c r="G681" s="136">
        <v>800</v>
      </c>
    </row>
    <row r="682" spans="1:7" x14ac:dyDescent="0.25">
      <c r="A682" s="137"/>
      <c r="B682" s="138">
        <v>42723</v>
      </c>
      <c r="C682" s="135" t="s">
        <v>1162</v>
      </c>
      <c r="D682" s="135" t="s">
        <v>8</v>
      </c>
      <c r="E682" s="135" t="s">
        <v>8</v>
      </c>
      <c r="F682" s="133"/>
      <c r="G682" s="136">
        <v>300</v>
      </c>
    </row>
    <row r="683" spans="1:7" x14ac:dyDescent="0.25">
      <c r="A683" s="137"/>
      <c r="B683" s="138">
        <v>42727</v>
      </c>
      <c r="C683" s="135" t="s">
        <v>1165</v>
      </c>
      <c r="D683" s="135" t="s">
        <v>8</v>
      </c>
      <c r="E683" s="135" t="s">
        <v>8</v>
      </c>
      <c r="F683" s="133"/>
      <c r="G683" s="136">
        <v>15000</v>
      </c>
    </row>
    <row r="684" spans="1:7" x14ac:dyDescent="0.25">
      <c r="A684" s="137"/>
      <c r="B684" s="138">
        <v>42732</v>
      </c>
      <c r="C684" s="135" t="s">
        <v>1205</v>
      </c>
      <c r="D684" s="135" t="s">
        <v>8</v>
      </c>
      <c r="E684" s="135" t="s">
        <v>8</v>
      </c>
      <c r="F684" s="133"/>
      <c r="G684" s="136">
        <v>400</v>
      </c>
    </row>
    <row r="685" spans="1:7" x14ac:dyDescent="0.25">
      <c r="A685" s="137"/>
      <c r="B685" s="138">
        <v>42734</v>
      </c>
      <c r="C685" s="135" t="s">
        <v>1217</v>
      </c>
      <c r="D685" s="135" t="s">
        <v>8</v>
      </c>
      <c r="E685" s="135" t="s">
        <v>8</v>
      </c>
      <c r="F685" s="133"/>
      <c r="G685" s="136">
        <v>300.22000000000003</v>
      </c>
    </row>
    <row r="686" spans="1:7" x14ac:dyDescent="0.25">
      <c r="A686" s="137"/>
      <c r="B686" s="138">
        <v>42539</v>
      </c>
      <c r="C686" s="135" t="s">
        <v>324</v>
      </c>
      <c r="D686" s="135" t="s">
        <v>77</v>
      </c>
      <c r="E686" s="135" t="s">
        <v>90</v>
      </c>
      <c r="F686" s="135">
        <v>500</v>
      </c>
      <c r="G686" s="136">
        <v>500</v>
      </c>
    </row>
    <row r="687" spans="1:7" x14ac:dyDescent="0.25">
      <c r="A687" s="135" t="s">
        <v>1008</v>
      </c>
      <c r="B687" s="133"/>
      <c r="C687" s="133"/>
      <c r="D687" s="133"/>
      <c r="E687" s="133"/>
      <c r="F687" s="133"/>
      <c r="G687" s="136">
        <v>1364852.9000000001</v>
      </c>
    </row>
    <row r="688" spans="1:7" x14ac:dyDescent="0.25">
      <c r="A688" s="135" t="s">
        <v>269</v>
      </c>
      <c r="B688" s="138">
        <v>42451</v>
      </c>
      <c r="C688" s="135" t="s">
        <v>266</v>
      </c>
      <c r="D688" s="135" t="s">
        <v>129</v>
      </c>
      <c r="E688" s="135" t="s">
        <v>56</v>
      </c>
      <c r="F688" s="135">
        <v>5000</v>
      </c>
      <c r="G688" s="136">
        <v>5000</v>
      </c>
    </row>
    <row r="689" spans="1:7" x14ac:dyDescent="0.25">
      <c r="A689" s="137"/>
      <c r="B689" s="138">
        <v>42467</v>
      </c>
      <c r="C689" s="135" t="s">
        <v>306</v>
      </c>
      <c r="D689" s="135" t="s">
        <v>8</v>
      </c>
      <c r="E689" s="135" t="s">
        <v>8</v>
      </c>
      <c r="F689" s="133"/>
      <c r="G689" s="136">
        <v>7615</v>
      </c>
    </row>
    <row r="690" spans="1:7" x14ac:dyDescent="0.25">
      <c r="A690" s="137"/>
      <c r="B690" s="137"/>
      <c r="C690" s="135" t="s">
        <v>308</v>
      </c>
      <c r="D690" s="135" t="s">
        <v>8</v>
      </c>
      <c r="E690" s="135" t="s">
        <v>8</v>
      </c>
      <c r="F690" s="133"/>
      <c r="G690" s="136">
        <v>93.45</v>
      </c>
    </row>
    <row r="691" spans="1:7" x14ac:dyDescent="0.25">
      <c r="A691" s="137"/>
      <c r="B691" s="138">
        <v>42471</v>
      </c>
      <c r="C691" s="135" t="s">
        <v>313</v>
      </c>
      <c r="D691" s="135" t="s">
        <v>74</v>
      </c>
      <c r="E691" s="135" t="s">
        <v>95</v>
      </c>
      <c r="F691" s="135">
        <v>150</v>
      </c>
      <c r="G691" s="136">
        <v>150</v>
      </c>
    </row>
    <row r="692" spans="1:7" x14ac:dyDescent="0.25">
      <c r="A692" s="137"/>
      <c r="B692" s="137"/>
      <c r="C692" s="135" t="s">
        <v>314</v>
      </c>
      <c r="D692" s="135" t="s">
        <v>8</v>
      </c>
      <c r="E692" s="135" t="s">
        <v>8</v>
      </c>
      <c r="F692" s="133"/>
      <c r="G692" s="136">
        <v>500</v>
      </c>
    </row>
    <row r="693" spans="1:7" x14ac:dyDescent="0.25">
      <c r="A693" s="137"/>
      <c r="B693" s="138">
        <v>42469</v>
      </c>
      <c r="C693" s="135" t="s">
        <v>318</v>
      </c>
      <c r="D693" s="135" t="s">
        <v>8</v>
      </c>
      <c r="E693" s="135" t="s">
        <v>8</v>
      </c>
      <c r="F693" s="133"/>
      <c r="G693" s="136">
        <v>100</v>
      </c>
    </row>
    <row r="694" spans="1:7" x14ac:dyDescent="0.25">
      <c r="A694" s="137"/>
      <c r="B694" s="138">
        <v>42475</v>
      </c>
      <c r="C694" s="135" t="s">
        <v>215</v>
      </c>
      <c r="D694" s="135" t="s">
        <v>8</v>
      </c>
      <c r="E694" s="135" t="s">
        <v>8</v>
      </c>
      <c r="F694" s="133"/>
      <c r="G694" s="136">
        <v>100</v>
      </c>
    </row>
    <row r="695" spans="1:7" x14ac:dyDescent="0.25">
      <c r="A695" s="137"/>
      <c r="B695" s="137"/>
      <c r="C695" s="135" t="s">
        <v>309</v>
      </c>
      <c r="D695" s="135" t="s">
        <v>8</v>
      </c>
      <c r="E695" s="135" t="s">
        <v>8</v>
      </c>
      <c r="F695" s="133"/>
      <c r="G695" s="136">
        <v>669</v>
      </c>
    </row>
    <row r="696" spans="1:7" x14ac:dyDescent="0.25">
      <c r="A696" s="137"/>
      <c r="B696" s="138">
        <v>42479</v>
      </c>
      <c r="C696" s="135" t="s">
        <v>315</v>
      </c>
      <c r="D696" s="135" t="s">
        <v>316</v>
      </c>
      <c r="E696" s="135" t="s">
        <v>317</v>
      </c>
      <c r="F696" s="135">
        <v>50</v>
      </c>
      <c r="G696" s="136">
        <v>50</v>
      </c>
    </row>
    <row r="697" spans="1:7" x14ac:dyDescent="0.25">
      <c r="A697" s="137"/>
      <c r="B697" s="138">
        <v>42480</v>
      </c>
      <c r="C697" s="135" t="s">
        <v>251</v>
      </c>
      <c r="D697" s="135" t="s">
        <v>252</v>
      </c>
      <c r="E697" s="135" t="s">
        <v>8</v>
      </c>
      <c r="F697" s="133"/>
      <c r="G697" s="136">
        <v>250</v>
      </c>
    </row>
    <row r="698" spans="1:7" x14ac:dyDescent="0.25">
      <c r="A698" s="137"/>
      <c r="B698" s="138">
        <v>42482</v>
      </c>
      <c r="C698" s="135" t="s">
        <v>319</v>
      </c>
      <c r="D698" s="135" t="s">
        <v>258</v>
      </c>
      <c r="E698" s="135" t="s">
        <v>8</v>
      </c>
      <c r="F698" s="133"/>
      <c r="G698" s="136">
        <v>150</v>
      </c>
    </row>
    <row r="699" spans="1:7" x14ac:dyDescent="0.25">
      <c r="A699" s="137"/>
      <c r="B699" s="138">
        <v>42489</v>
      </c>
      <c r="C699" s="135" t="s">
        <v>298</v>
      </c>
      <c r="D699" s="135" t="s">
        <v>8</v>
      </c>
      <c r="E699" s="135" t="s">
        <v>8</v>
      </c>
      <c r="F699" s="133"/>
      <c r="G699" s="136">
        <v>100</v>
      </c>
    </row>
    <row r="700" spans="1:7" x14ac:dyDescent="0.25">
      <c r="A700" s="137"/>
      <c r="B700" s="138">
        <v>42494</v>
      </c>
      <c r="C700" s="135" t="s">
        <v>320</v>
      </c>
      <c r="D700" s="135" t="s">
        <v>77</v>
      </c>
      <c r="E700" s="135" t="s">
        <v>321</v>
      </c>
      <c r="F700" s="135">
        <v>20</v>
      </c>
      <c r="G700" s="136">
        <v>20</v>
      </c>
    </row>
    <row r="701" spans="1:7" x14ac:dyDescent="0.25">
      <c r="A701" s="137"/>
      <c r="B701" s="137"/>
      <c r="C701" s="135" t="s">
        <v>327</v>
      </c>
      <c r="D701" s="135" t="s">
        <v>8</v>
      </c>
      <c r="E701" s="135" t="s">
        <v>8</v>
      </c>
      <c r="F701" s="133"/>
      <c r="G701" s="136">
        <v>7000</v>
      </c>
    </row>
    <row r="702" spans="1:7" x14ac:dyDescent="0.25">
      <c r="A702" s="137"/>
      <c r="B702" s="137"/>
      <c r="C702" s="135" t="s">
        <v>330</v>
      </c>
      <c r="D702" s="135" t="s">
        <v>8</v>
      </c>
      <c r="E702" s="135" t="s">
        <v>8</v>
      </c>
      <c r="F702" s="133"/>
      <c r="G702" s="136">
        <v>19</v>
      </c>
    </row>
    <row r="703" spans="1:7" x14ac:dyDescent="0.25">
      <c r="A703" s="137"/>
      <c r="B703" s="138">
        <v>42495</v>
      </c>
      <c r="C703" s="135" t="s">
        <v>324</v>
      </c>
      <c r="D703" s="135" t="s">
        <v>77</v>
      </c>
      <c r="E703" s="135" t="s">
        <v>90</v>
      </c>
      <c r="F703" s="135">
        <v>300</v>
      </c>
      <c r="G703" s="136">
        <v>300</v>
      </c>
    </row>
    <row r="704" spans="1:7" x14ac:dyDescent="0.25">
      <c r="A704" s="137"/>
      <c r="B704" s="138">
        <v>42498</v>
      </c>
      <c r="C704" s="135" t="s">
        <v>327</v>
      </c>
      <c r="D704" s="135" t="s">
        <v>8</v>
      </c>
      <c r="E704" s="135" t="s">
        <v>8</v>
      </c>
      <c r="F704" s="133"/>
      <c r="G704" s="136">
        <v>550</v>
      </c>
    </row>
    <row r="705" spans="1:7" x14ac:dyDescent="0.25">
      <c r="A705" s="137"/>
      <c r="B705" s="138">
        <v>42491</v>
      </c>
      <c r="C705" s="135" t="s">
        <v>327</v>
      </c>
      <c r="D705" s="135" t="s">
        <v>8</v>
      </c>
      <c r="E705" s="135" t="s">
        <v>8</v>
      </c>
      <c r="F705" s="133"/>
      <c r="G705" s="136">
        <v>5000</v>
      </c>
    </row>
    <row r="706" spans="1:7" x14ac:dyDescent="0.25">
      <c r="A706" s="137"/>
      <c r="B706" s="138">
        <v>42490</v>
      </c>
      <c r="C706" s="135" t="s">
        <v>328</v>
      </c>
      <c r="D706" s="135" t="s">
        <v>8</v>
      </c>
      <c r="E706" s="135" t="s">
        <v>8</v>
      </c>
      <c r="F706" s="133"/>
      <c r="G706" s="136">
        <v>1000</v>
      </c>
    </row>
    <row r="707" spans="1:7" x14ac:dyDescent="0.25">
      <c r="A707" s="137"/>
      <c r="B707" s="138">
        <v>42506</v>
      </c>
      <c r="C707" s="135" t="s">
        <v>327</v>
      </c>
      <c r="D707" s="135" t="s">
        <v>8</v>
      </c>
      <c r="E707" s="135" t="s">
        <v>8</v>
      </c>
      <c r="F707" s="133"/>
      <c r="G707" s="136">
        <v>7000</v>
      </c>
    </row>
    <row r="708" spans="1:7" x14ac:dyDescent="0.25">
      <c r="A708" s="137"/>
      <c r="B708" s="138">
        <v>42508</v>
      </c>
      <c r="C708" s="135" t="s">
        <v>327</v>
      </c>
      <c r="D708" s="135" t="s">
        <v>8</v>
      </c>
      <c r="E708" s="135" t="s">
        <v>8</v>
      </c>
      <c r="F708" s="133"/>
      <c r="G708" s="136">
        <v>3000</v>
      </c>
    </row>
    <row r="709" spans="1:7" x14ac:dyDescent="0.25">
      <c r="A709" s="137"/>
      <c r="B709" s="138">
        <v>42509</v>
      </c>
      <c r="C709" s="135" t="s">
        <v>327</v>
      </c>
      <c r="D709" s="135" t="s">
        <v>8</v>
      </c>
      <c r="E709" s="135" t="s">
        <v>8</v>
      </c>
      <c r="F709" s="133"/>
      <c r="G709" s="136">
        <v>5000</v>
      </c>
    </row>
    <row r="710" spans="1:7" x14ac:dyDescent="0.25">
      <c r="A710" s="137"/>
      <c r="B710" s="137"/>
      <c r="C710" s="135" t="s">
        <v>331</v>
      </c>
      <c r="D710" s="135" t="s">
        <v>8</v>
      </c>
      <c r="E710" s="135" t="s">
        <v>8</v>
      </c>
      <c r="F710" s="133"/>
      <c r="G710" s="136">
        <v>1333.55</v>
      </c>
    </row>
    <row r="711" spans="1:7" x14ac:dyDescent="0.25">
      <c r="A711" s="137"/>
      <c r="B711" s="138">
        <v>42513</v>
      </c>
      <c r="C711" s="135" t="s">
        <v>332</v>
      </c>
      <c r="D711" s="135" t="s">
        <v>89</v>
      </c>
      <c r="E711" s="135" t="s">
        <v>334</v>
      </c>
      <c r="F711" s="135">
        <v>2000</v>
      </c>
      <c r="G711" s="136">
        <v>2000</v>
      </c>
    </row>
    <row r="712" spans="1:7" x14ac:dyDescent="0.25">
      <c r="A712" s="135" t="s">
        <v>1007</v>
      </c>
      <c r="B712" s="133"/>
      <c r="C712" s="133"/>
      <c r="D712" s="133"/>
      <c r="E712" s="133"/>
      <c r="F712" s="133"/>
      <c r="G712" s="136">
        <v>47000</v>
      </c>
    </row>
    <row r="713" spans="1:7" x14ac:dyDescent="0.25">
      <c r="A713" s="135" t="s">
        <v>285</v>
      </c>
      <c r="B713" s="138">
        <v>42456</v>
      </c>
      <c r="C713" s="135" t="s">
        <v>284</v>
      </c>
      <c r="D713" s="135" t="s">
        <v>8</v>
      </c>
      <c r="E713" s="135" t="s">
        <v>8</v>
      </c>
      <c r="F713" s="133"/>
      <c r="G713" s="136">
        <v>300</v>
      </c>
    </row>
    <row r="714" spans="1:7" x14ac:dyDescent="0.25">
      <c r="A714" s="137"/>
      <c r="B714" s="137"/>
      <c r="C714" s="135" t="s">
        <v>287</v>
      </c>
      <c r="D714" s="135" t="s">
        <v>8</v>
      </c>
      <c r="E714" s="135" t="s">
        <v>8</v>
      </c>
      <c r="F714" s="133"/>
      <c r="G714" s="136">
        <v>200</v>
      </c>
    </row>
    <row r="715" spans="1:7" x14ac:dyDescent="0.25">
      <c r="A715" s="137"/>
      <c r="B715" s="138">
        <v>42509</v>
      </c>
      <c r="C715" s="135" t="s">
        <v>331</v>
      </c>
      <c r="D715" s="135" t="s">
        <v>8</v>
      </c>
      <c r="E715" s="135" t="s">
        <v>8</v>
      </c>
      <c r="F715" s="133"/>
      <c r="G715" s="136">
        <v>9198.4000000000015</v>
      </c>
    </row>
    <row r="716" spans="1:7" x14ac:dyDescent="0.25">
      <c r="A716" s="137"/>
      <c r="B716" s="138">
        <v>42513</v>
      </c>
      <c r="C716" s="135" t="s">
        <v>339</v>
      </c>
      <c r="D716" s="135" t="s">
        <v>77</v>
      </c>
      <c r="E716" s="135" t="s">
        <v>8</v>
      </c>
      <c r="F716" s="133"/>
      <c r="G716" s="136">
        <v>6000</v>
      </c>
    </row>
    <row r="717" spans="1:7" x14ac:dyDescent="0.25">
      <c r="A717" s="137"/>
      <c r="B717" s="138">
        <v>42520</v>
      </c>
      <c r="C717" s="135" t="s">
        <v>338</v>
      </c>
      <c r="D717" s="135" t="s">
        <v>8</v>
      </c>
      <c r="E717" s="135" t="s">
        <v>8</v>
      </c>
      <c r="F717" s="133"/>
      <c r="G717" s="136">
        <v>6620</v>
      </c>
    </row>
    <row r="718" spans="1:7" x14ac:dyDescent="0.25">
      <c r="A718" s="137"/>
      <c r="B718" s="138">
        <v>42517</v>
      </c>
      <c r="C718" s="135" t="s">
        <v>248</v>
      </c>
      <c r="D718" s="135" t="s">
        <v>133</v>
      </c>
      <c r="E718" s="135" t="s">
        <v>8</v>
      </c>
      <c r="F718" s="133"/>
      <c r="G718" s="136">
        <v>300</v>
      </c>
    </row>
    <row r="719" spans="1:7" x14ac:dyDescent="0.25">
      <c r="A719" s="137"/>
      <c r="B719" s="138">
        <v>42524</v>
      </c>
      <c r="C719" s="135" t="s">
        <v>23</v>
      </c>
      <c r="D719" s="135" t="s">
        <v>67</v>
      </c>
      <c r="E719" s="135" t="s">
        <v>24</v>
      </c>
      <c r="F719" s="135">
        <v>50</v>
      </c>
      <c r="G719" s="136">
        <v>50</v>
      </c>
    </row>
    <row r="720" spans="1:7" x14ac:dyDescent="0.25">
      <c r="A720" s="137"/>
      <c r="B720" s="137"/>
      <c r="C720" s="135" t="s">
        <v>365</v>
      </c>
      <c r="D720" s="135" t="s">
        <v>8</v>
      </c>
      <c r="E720" s="135" t="s">
        <v>8</v>
      </c>
      <c r="F720" s="133"/>
      <c r="G720" s="136">
        <v>15000</v>
      </c>
    </row>
    <row r="721" spans="1:7" x14ac:dyDescent="0.25">
      <c r="A721" s="137"/>
      <c r="B721" s="137"/>
      <c r="C721" s="135" t="s">
        <v>385</v>
      </c>
      <c r="D721" s="135" t="s">
        <v>67</v>
      </c>
      <c r="E721" s="135" t="s">
        <v>386</v>
      </c>
      <c r="F721" s="135">
        <v>100</v>
      </c>
      <c r="G721" s="136">
        <v>100</v>
      </c>
    </row>
    <row r="722" spans="1:7" x14ac:dyDescent="0.25">
      <c r="A722" s="137"/>
      <c r="B722" s="137"/>
      <c r="C722" s="135" t="s">
        <v>394</v>
      </c>
      <c r="D722" s="135" t="s">
        <v>8</v>
      </c>
      <c r="E722" s="135" t="s">
        <v>8</v>
      </c>
      <c r="F722" s="133"/>
      <c r="G722" s="136">
        <v>500</v>
      </c>
    </row>
    <row r="723" spans="1:7" x14ac:dyDescent="0.25">
      <c r="A723" s="137"/>
      <c r="B723" s="137"/>
      <c r="C723" s="135" t="s">
        <v>395</v>
      </c>
      <c r="D723" s="135" t="s">
        <v>8</v>
      </c>
      <c r="E723" s="135" t="s">
        <v>8</v>
      </c>
      <c r="F723" s="133"/>
      <c r="G723" s="136">
        <v>1000</v>
      </c>
    </row>
    <row r="724" spans="1:7" x14ac:dyDescent="0.25">
      <c r="A724" s="137"/>
      <c r="B724" s="137"/>
      <c r="C724" s="135" t="s">
        <v>399</v>
      </c>
      <c r="D724" s="135" t="s">
        <v>8</v>
      </c>
      <c r="E724" s="135" t="s">
        <v>8</v>
      </c>
      <c r="F724" s="133"/>
      <c r="G724" s="136">
        <v>200</v>
      </c>
    </row>
    <row r="725" spans="1:7" x14ac:dyDescent="0.25">
      <c r="A725" s="137"/>
      <c r="B725" s="137"/>
      <c r="C725" s="135" t="s">
        <v>391</v>
      </c>
      <c r="D725" s="135" t="s">
        <v>8</v>
      </c>
      <c r="E725" s="135" t="s">
        <v>8</v>
      </c>
      <c r="F725" s="133"/>
      <c r="G725" s="136">
        <v>200</v>
      </c>
    </row>
    <row r="726" spans="1:7" x14ac:dyDescent="0.25">
      <c r="A726" s="137"/>
      <c r="B726" s="137"/>
      <c r="C726" s="135" t="s">
        <v>403</v>
      </c>
      <c r="D726" s="135" t="s">
        <v>8</v>
      </c>
      <c r="E726" s="135" t="s">
        <v>8</v>
      </c>
      <c r="F726" s="133"/>
      <c r="G726" s="136">
        <v>500</v>
      </c>
    </row>
    <row r="727" spans="1:7" x14ac:dyDescent="0.25">
      <c r="A727" s="137"/>
      <c r="B727" s="137"/>
      <c r="C727" s="135" t="s">
        <v>406</v>
      </c>
      <c r="D727" s="135" t="s">
        <v>8</v>
      </c>
      <c r="E727" s="135" t="s">
        <v>8</v>
      </c>
      <c r="F727" s="133"/>
      <c r="G727" s="136">
        <v>500</v>
      </c>
    </row>
    <row r="728" spans="1:7" x14ac:dyDescent="0.25">
      <c r="A728" s="137"/>
      <c r="B728" s="137"/>
      <c r="C728" s="135" t="s">
        <v>407</v>
      </c>
      <c r="D728" s="135" t="s">
        <v>8</v>
      </c>
      <c r="E728" s="135" t="s">
        <v>8</v>
      </c>
      <c r="F728" s="133"/>
      <c r="G728" s="136">
        <v>5000</v>
      </c>
    </row>
    <row r="729" spans="1:7" x14ac:dyDescent="0.25">
      <c r="A729" s="137"/>
      <c r="B729" s="138">
        <v>42527</v>
      </c>
      <c r="C729" s="135" t="s">
        <v>367</v>
      </c>
      <c r="D729" s="135" t="s">
        <v>63</v>
      </c>
      <c r="E729" s="135" t="s">
        <v>8</v>
      </c>
      <c r="F729" s="133"/>
      <c r="G729" s="136">
        <v>2</v>
      </c>
    </row>
    <row r="730" spans="1:7" x14ac:dyDescent="0.25">
      <c r="A730" s="137"/>
      <c r="B730" s="137"/>
      <c r="C730" s="135" t="s">
        <v>378</v>
      </c>
      <c r="D730" s="135" t="s">
        <v>379</v>
      </c>
      <c r="E730" s="135" t="s">
        <v>95</v>
      </c>
      <c r="F730" s="135">
        <v>200</v>
      </c>
      <c r="G730" s="136">
        <v>200</v>
      </c>
    </row>
    <row r="731" spans="1:7" x14ac:dyDescent="0.25">
      <c r="A731" s="137"/>
      <c r="B731" s="138">
        <v>42528</v>
      </c>
      <c r="C731" s="135" t="s">
        <v>23</v>
      </c>
      <c r="D731" s="135" t="s">
        <v>67</v>
      </c>
      <c r="E731" s="135" t="s">
        <v>24</v>
      </c>
      <c r="F731" s="135">
        <v>100</v>
      </c>
      <c r="G731" s="136">
        <v>100</v>
      </c>
    </row>
    <row r="732" spans="1:7" x14ac:dyDescent="0.25">
      <c r="A732" s="137"/>
      <c r="B732" s="138">
        <v>42525</v>
      </c>
      <c r="C732" s="135" t="s">
        <v>23</v>
      </c>
      <c r="D732" s="135" t="s">
        <v>67</v>
      </c>
      <c r="E732" s="135" t="s">
        <v>24</v>
      </c>
      <c r="F732" s="135">
        <v>250</v>
      </c>
      <c r="G732" s="136">
        <v>250</v>
      </c>
    </row>
    <row r="733" spans="1:7" x14ac:dyDescent="0.25">
      <c r="A733" s="137"/>
      <c r="B733" s="137"/>
      <c r="C733" s="135" t="s">
        <v>387</v>
      </c>
      <c r="D733" s="135" t="s">
        <v>8</v>
      </c>
      <c r="E733" s="135" t="s">
        <v>8</v>
      </c>
      <c r="F733" s="133"/>
      <c r="G733" s="136">
        <v>600</v>
      </c>
    </row>
    <row r="734" spans="1:7" x14ac:dyDescent="0.25">
      <c r="A734" s="137"/>
      <c r="B734" s="137"/>
      <c r="C734" s="135" t="s">
        <v>388</v>
      </c>
      <c r="D734" s="135" t="s">
        <v>389</v>
      </c>
      <c r="E734" s="135" t="s">
        <v>8</v>
      </c>
      <c r="F734" s="133"/>
      <c r="G734" s="136">
        <v>600</v>
      </c>
    </row>
    <row r="735" spans="1:7" x14ac:dyDescent="0.25">
      <c r="A735" s="137"/>
      <c r="B735" s="137"/>
      <c r="C735" s="135" t="s">
        <v>390</v>
      </c>
      <c r="D735" s="135" t="s">
        <v>8</v>
      </c>
      <c r="E735" s="135" t="s">
        <v>8</v>
      </c>
      <c r="F735" s="133"/>
      <c r="G735" s="136">
        <v>100</v>
      </c>
    </row>
    <row r="736" spans="1:7" x14ac:dyDescent="0.25">
      <c r="A736" s="137"/>
      <c r="B736" s="137"/>
      <c r="C736" s="135" t="s">
        <v>415</v>
      </c>
      <c r="D736" s="135" t="s">
        <v>8</v>
      </c>
      <c r="E736" s="135" t="s">
        <v>8</v>
      </c>
      <c r="F736" s="133"/>
      <c r="G736" s="136">
        <v>500</v>
      </c>
    </row>
    <row r="737" spans="1:7" x14ac:dyDescent="0.25">
      <c r="A737" s="137"/>
      <c r="B737" s="138">
        <v>42534</v>
      </c>
      <c r="C737" s="135" t="s">
        <v>419</v>
      </c>
      <c r="D737" s="135" t="s">
        <v>8</v>
      </c>
      <c r="E737" s="135" t="s">
        <v>8</v>
      </c>
      <c r="F737" s="133"/>
      <c r="G737" s="136">
        <v>500</v>
      </c>
    </row>
    <row r="738" spans="1:7" x14ac:dyDescent="0.25">
      <c r="A738" s="137"/>
      <c r="B738" s="138">
        <v>42544</v>
      </c>
      <c r="C738" s="135" t="s">
        <v>23</v>
      </c>
      <c r="D738" s="135" t="s">
        <v>67</v>
      </c>
      <c r="E738" s="135" t="s">
        <v>8</v>
      </c>
      <c r="F738" s="133"/>
      <c r="G738" s="136">
        <v>120</v>
      </c>
    </row>
    <row r="739" spans="1:7" x14ac:dyDescent="0.25">
      <c r="A739" s="137"/>
      <c r="B739" s="138">
        <v>42536</v>
      </c>
      <c r="C739" s="135" t="s">
        <v>426</v>
      </c>
      <c r="D739" s="135" t="s">
        <v>142</v>
      </c>
      <c r="E739" s="135" t="s">
        <v>428</v>
      </c>
      <c r="F739" s="135">
        <v>26100</v>
      </c>
      <c r="G739" s="136">
        <v>26100</v>
      </c>
    </row>
    <row r="740" spans="1:7" x14ac:dyDescent="0.25">
      <c r="A740" s="137"/>
      <c r="B740" s="138">
        <v>42548</v>
      </c>
      <c r="C740" s="135" t="s">
        <v>563</v>
      </c>
      <c r="D740" s="135" t="s">
        <v>360</v>
      </c>
      <c r="E740" s="135" t="s">
        <v>137</v>
      </c>
      <c r="F740" s="135">
        <v>100</v>
      </c>
      <c r="G740" s="136">
        <v>100</v>
      </c>
    </row>
    <row r="741" spans="1:7" x14ac:dyDescent="0.25">
      <c r="A741" s="137"/>
      <c r="B741" s="137"/>
      <c r="C741" s="135" t="s">
        <v>564</v>
      </c>
      <c r="D741" s="135" t="s">
        <v>565</v>
      </c>
      <c r="E741" s="135" t="s">
        <v>8</v>
      </c>
      <c r="F741" s="133"/>
      <c r="G741" s="136">
        <v>0.26</v>
      </c>
    </row>
    <row r="742" spans="1:7" x14ac:dyDescent="0.25">
      <c r="A742" s="137"/>
      <c r="B742" s="138">
        <v>42554</v>
      </c>
      <c r="C742" s="135" t="s">
        <v>814</v>
      </c>
      <c r="D742" s="135" t="s">
        <v>815</v>
      </c>
      <c r="E742" s="135" t="s">
        <v>816</v>
      </c>
      <c r="F742" s="135">
        <v>50</v>
      </c>
      <c r="G742" s="136">
        <v>250</v>
      </c>
    </row>
    <row r="743" spans="1:7" x14ac:dyDescent="0.25">
      <c r="A743" s="137"/>
      <c r="B743" s="138">
        <v>42569</v>
      </c>
      <c r="C743" s="135" t="s">
        <v>336</v>
      </c>
      <c r="D743" s="135" t="s">
        <v>71</v>
      </c>
      <c r="E743" s="135" t="s">
        <v>137</v>
      </c>
      <c r="F743" s="135">
        <v>4000</v>
      </c>
      <c r="G743" s="136">
        <v>4000</v>
      </c>
    </row>
    <row r="744" spans="1:7" x14ac:dyDescent="0.25">
      <c r="A744" s="137"/>
      <c r="B744" s="138">
        <v>42570</v>
      </c>
      <c r="C744" s="135" t="s">
        <v>175</v>
      </c>
      <c r="D744" s="135" t="s">
        <v>74</v>
      </c>
      <c r="E744" s="135" t="s">
        <v>8</v>
      </c>
      <c r="F744" s="133"/>
      <c r="G744" s="136">
        <v>1000</v>
      </c>
    </row>
    <row r="745" spans="1:7" x14ac:dyDescent="0.25">
      <c r="A745" s="137"/>
      <c r="B745" s="137"/>
      <c r="C745" s="135" t="s">
        <v>865</v>
      </c>
      <c r="D745" s="135" t="s">
        <v>360</v>
      </c>
      <c r="E745" s="135" t="s">
        <v>8</v>
      </c>
      <c r="F745" s="133"/>
      <c r="G745" s="136">
        <v>0.46</v>
      </c>
    </row>
    <row r="746" spans="1:7" x14ac:dyDescent="0.25">
      <c r="A746" s="137"/>
      <c r="B746" s="138">
        <v>42571</v>
      </c>
      <c r="C746" s="135" t="s">
        <v>879</v>
      </c>
      <c r="D746" s="135" t="s">
        <v>878</v>
      </c>
      <c r="E746" s="135" t="s">
        <v>8</v>
      </c>
      <c r="F746" s="133"/>
      <c r="G746" s="136">
        <v>500</v>
      </c>
    </row>
    <row r="747" spans="1:7" x14ac:dyDescent="0.25">
      <c r="A747" s="137"/>
      <c r="B747" s="137"/>
      <c r="C747" s="135" t="s">
        <v>881</v>
      </c>
      <c r="D747" s="135" t="s">
        <v>867</v>
      </c>
      <c r="E747" s="135" t="s">
        <v>8</v>
      </c>
      <c r="F747" s="133"/>
      <c r="G747" s="136">
        <v>1</v>
      </c>
    </row>
    <row r="748" spans="1:7" x14ac:dyDescent="0.25">
      <c r="A748" s="137"/>
      <c r="B748" s="137"/>
      <c r="C748" s="135" t="s">
        <v>882</v>
      </c>
      <c r="D748" s="135" t="s">
        <v>883</v>
      </c>
      <c r="E748" s="135" t="s">
        <v>8</v>
      </c>
      <c r="F748" s="133"/>
      <c r="G748" s="136">
        <v>50</v>
      </c>
    </row>
    <row r="749" spans="1:7" x14ac:dyDescent="0.25">
      <c r="A749" s="137"/>
      <c r="B749" s="138">
        <v>42574</v>
      </c>
      <c r="C749" s="135" t="s">
        <v>904</v>
      </c>
      <c r="D749" s="135" t="s">
        <v>247</v>
      </c>
      <c r="E749" s="135" t="s">
        <v>8</v>
      </c>
      <c r="F749" s="133"/>
      <c r="G749" s="136">
        <v>200</v>
      </c>
    </row>
    <row r="750" spans="1:7" x14ac:dyDescent="0.25">
      <c r="A750" s="137"/>
      <c r="B750" s="138">
        <v>42577</v>
      </c>
      <c r="C750" s="135" t="s">
        <v>908</v>
      </c>
      <c r="D750" s="135" t="s">
        <v>8</v>
      </c>
      <c r="E750" s="135" t="s">
        <v>8</v>
      </c>
      <c r="F750" s="133"/>
      <c r="G750" s="136">
        <v>500</v>
      </c>
    </row>
    <row r="751" spans="1:7" x14ac:dyDescent="0.25">
      <c r="A751" s="137"/>
      <c r="B751" s="138">
        <v>42578</v>
      </c>
      <c r="C751" s="135" t="s">
        <v>909</v>
      </c>
      <c r="D751" s="135" t="s">
        <v>8</v>
      </c>
      <c r="E751" s="135" t="s">
        <v>8</v>
      </c>
      <c r="F751" s="133"/>
      <c r="G751" s="136">
        <v>1000</v>
      </c>
    </row>
    <row r="752" spans="1:7" x14ac:dyDescent="0.25">
      <c r="A752" s="137"/>
      <c r="B752" s="137"/>
      <c r="C752" s="135" t="s">
        <v>911</v>
      </c>
      <c r="D752" s="135" t="s">
        <v>8</v>
      </c>
      <c r="E752" s="135" t="s">
        <v>8</v>
      </c>
      <c r="F752" s="133"/>
      <c r="G752" s="136">
        <v>1</v>
      </c>
    </row>
    <row r="753" spans="1:7" x14ac:dyDescent="0.25">
      <c r="A753" s="137"/>
      <c r="B753" s="137"/>
      <c r="C753" s="135" t="s">
        <v>912</v>
      </c>
      <c r="D753" s="135" t="s">
        <v>8</v>
      </c>
      <c r="E753" s="135" t="s">
        <v>8</v>
      </c>
      <c r="F753" s="133"/>
      <c r="G753" s="136">
        <v>1000</v>
      </c>
    </row>
    <row r="754" spans="1:7" x14ac:dyDescent="0.25">
      <c r="A754" s="137"/>
      <c r="B754" s="138">
        <v>42579</v>
      </c>
      <c r="C754" s="135" t="s">
        <v>814</v>
      </c>
      <c r="D754" s="135" t="s">
        <v>815</v>
      </c>
      <c r="E754" s="135" t="s">
        <v>816</v>
      </c>
      <c r="F754" s="135">
        <v>50.39</v>
      </c>
      <c r="G754" s="136">
        <v>50.39</v>
      </c>
    </row>
    <row r="755" spans="1:7" x14ac:dyDescent="0.25">
      <c r="A755" s="137"/>
      <c r="B755" s="138">
        <v>42583</v>
      </c>
      <c r="C755" s="135" t="s">
        <v>23</v>
      </c>
      <c r="D755" s="135" t="s">
        <v>67</v>
      </c>
      <c r="E755" s="135" t="s">
        <v>8</v>
      </c>
      <c r="F755" s="133"/>
      <c r="G755" s="136">
        <v>11</v>
      </c>
    </row>
    <row r="756" spans="1:7" x14ac:dyDescent="0.25">
      <c r="A756" s="137"/>
      <c r="B756" s="137"/>
      <c r="C756" s="135" t="s">
        <v>912</v>
      </c>
      <c r="D756" s="135" t="s">
        <v>8</v>
      </c>
      <c r="E756" s="135" t="s">
        <v>8</v>
      </c>
      <c r="F756" s="133"/>
      <c r="G756" s="136">
        <v>100</v>
      </c>
    </row>
    <row r="757" spans="1:7" x14ac:dyDescent="0.25">
      <c r="A757" s="137"/>
      <c r="B757" s="138">
        <v>42585</v>
      </c>
      <c r="C757" s="135" t="s">
        <v>924</v>
      </c>
      <c r="D757" s="135" t="s">
        <v>8</v>
      </c>
      <c r="E757" s="135" t="s">
        <v>8</v>
      </c>
      <c r="F757" s="133"/>
      <c r="G757" s="136">
        <v>100</v>
      </c>
    </row>
    <row r="758" spans="1:7" x14ac:dyDescent="0.25">
      <c r="A758" s="137"/>
      <c r="B758" s="138">
        <v>42586</v>
      </c>
      <c r="C758" s="135" t="s">
        <v>922</v>
      </c>
      <c r="D758" s="135" t="s">
        <v>615</v>
      </c>
      <c r="E758" s="135" t="s">
        <v>923</v>
      </c>
      <c r="F758" s="135">
        <v>200</v>
      </c>
      <c r="G758" s="136">
        <v>200</v>
      </c>
    </row>
    <row r="759" spans="1:7" x14ac:dyDescent="0.25">
      <c r="A759" s="137"/>
      <c r="B759" s="138">
        <v>42589</v>
      </c>
      <c r="C759" s="135" t="s">
        <v>324</v>
      </c>
      <c r="D759" s="135" t="s">
        <v>77</v>
      </c>
      <c r="E759" s="135" t="s">
        <v>90</v>
      </c>
      <c r="F759" s="135">
        <v>500</v>
      </c>
      <c r="G759" s="136">
        <v>500</v>
      </c>
    </row>
    <row r="760" spans="1:7" x14ac:dyDescent="0.25">
      <c r="A760" s="137"/>
      <c r="B760" s="138">
        <v>42590</v>
      </c>
      <c r="C760" s="135" t="s">
        <v>947</v>
      </c>
      <c r="D760" s="135" t="s">
        <v>573</v>
      </c>
      <c r="E760" s="135" t="s">
        <v>948</v>
      </c>
      <c r="F760" s="135">
        <v>500</v>
      </c>
      <c r="G760" s="136">
        <v>500</v>
      </c>
    </row>
    <row r="761" spans="1:7" x14ac:dyDescent="0.25">
      <c r="A761" s="137"/>
      <c r="B761" s="137"/>
      <c r="C761" s="137"/>
      <c r="D761" s="137"/>
      <c r="E761" s="137"/>
      <c r="F761" s="142">
        <v>2000</v>
      </c>
      <c r="G761" s="143">
        <v>2000</v>
      </c>
    </row>
    <row r="762" spans="1:7" x14ac:dyDescent="0.25">
      <c r="A762" s="137"/>
      <c r="B762" s="138">
        <v>42592</v>
      </c>
      <c r="C762" s="135" t="s">
        <v>385</v>
      </c>
      <c r="D762" s="135" t="s">
        <v>67</v>
      </c>
      <c r="E762" s="135" t="s">
        <v>386</v>
      </c>
      <c r="F762" s="135">
        <v>200</v>
      </c>
      <c r="G762" s="136">
        <v>200</v>
      </c>
    </row>
    <row r="763" spans="1:7" x14ac:dyDescent="0.25">
      <c r="A763" s="137"/>
      <c r="B763" s="137"/>
      <c r="C763" s="135" t="s">
        <v>950</v>
      </c>
      <c r="D763" s="135" t="s">
        <v>8</v>
      </c>
      <c r="E763" s="135" t="s">
        <v>8</v>
      </c>
      <c r="F763" s="133"/>
      <c r="G763" s="136">
        <v>1000</v>
      </c>
    </row>
    <row r="764" spans="1:7" x14ac:dyDescent="0.25">
      <c r="A764" s="137"/>
      <c r="B764" s="138">
        <v>42594</v>
      </c>
      <c r="C764" s="135" t="s">
        <v>957</v>
      </c>
      <c r="D764" s="135" t="s">
        <v>8</v>
      </c>
      <c r="E764" s="135" t="s">
        <v>8</v>
      </c>
      <c r="F764" s="133"/>
      <c r="G764" s="136">
        <v>22857.279999999999</v>
      </c>
    </row>
    <row r="765" spans="1:7" x14ac:dyDescent="0.25">
      <c r="A765" s="137"/>
      <c r="B765" s="138">
        <v>42598</v>
      </c>
      <c r="C765" s="135" t="s">
        <v>320</v>
      </c>
      <c r="D765" s="135" t="s">
        <v>77</v>
      </c>
      <c r="E765" s="135" t="s">
        <v>321</v>
      </c>
      <c r="F765" s="135">
        <v>26</v>
      </c>
      <c r="G765" s="136">
        <v>26</v>
      </c>
    </row>
    <row r="766" spans="1:7" x14ac:dyDescent="0.25">
      <c r="A766" s="137"/>
      <c r="B766" s="137"/>
      <c r="C766" s="135" t="s">
        <v>971</v>
      </c>
      <c r="D766" s="135" t="s">
        <v>972</v>
      </c>
      <c r="E766" s="135" t="s">
        <v>973</v>
      </c>
      <c r="F766" s="135">
        <v>100</v>
      </c>
      <c r="G766" s="136">
        <v>100</v>
      </c>
    </row>
    <row r="767" spans="1:7" x14ac:dyDescent="0.25">
      <c r="A767" s="137"/>
      <c r="B767" s="138">
        <v>42599</v>
      </c>
      <c r="C767" s="135" t="s">
        <v>320</v>
      </c>
      <c r="D767" s="135" t="s">
        <v>77</v>
      </c>
      <c r="E767" s="135" t="s">
        <v>321</v>
      </c>
      <c r="F767" s="135">
        <v>25</v>
      </c>
      <c r="G767" s="136">
        <v>25</v>
      </c>
    </row>
    <row r="768" spans="1:7" x14ac:dyDescent="0.25">
      <c r="A768" s="137"/>
      <c r="B768" s="138">
        <v>42604</v>
      </c>
      <c r="C768" s="135" t="s">
        <v>8</v>
      </c>
      <c r="D768" s="135" t="s">
        <v>8</v>
      </c>
      <c r="E768" s="135" t="s">
        <v>8</v>
      </c>
      <c r="F768" s="133"/>
      <c r="G768" s="136">
        <v>2000</v>
      </c>
    </row>
    <row r="769" spans="1:7" x14ac:dyDescent="0.25">
      <c r="A769" s="137"/>
      <c r="B769" s="138">
        <v>42609</v>
      </c>
      <c r="C769" s="135" t="s">
        <v>814</v>
      </c>
      <c r="D769" s="135" t="s">
        <v>815</v>
      </c>
      <c r="E769" s="135" t="s">
        <v>816</v>
      </c>
      <c r="F769" s="135">
        <v>50.39</v>
      </c>
      <c r="G769" s="136">
        <v>50.39</v>
      </c>
    </row>
    <row r="770" spans="1:7" x14ac:dyDescent="0.25">
      <c r="A770" s="137"/>
      <c r="B770" s="138">
        <v>42611</v>
      </c>
      <c r="C770" s="135" t="s">
        <v>1023</v>
      </c>
      <c r="D770" s="135" t="s">
        <v>1024</v>
      </c>
      <c r="E770" s="135" t="s">
        <v>8</v>
      </c>
      <c r="F770" s="133"/>
      <c r="G770" s="136">
        <v>400</v>
      </c>
    </row>
    <row r="771" spans="1:7" x14ac:dyDescent="0.25">
      <c r="A771" s="137"/>
      <c r="B771" s="138">
        <v>42620</v>
      </c>
      <c r="C771" s="135" t="s">
        <v>1041</v>
      </c>
      <c r="D771" s="135" t="s">
        <v>8</v>
      </c>
      <c r="E771" s="135" t="s">
        <v>8</v>
      </c>
      <c r="F771" s="133"/>
      <c r="G771" s="136">
        <v>2600</v>
      </c>
    </row>
    <row r="772" spans="1:7" x14ac:dyDescent="0.25">
      <c r="A772" s="137"/>
      <c r="B772" s="138">
        <v>42625</v>
      </c>
      <c r="C772" s="135" t="s">
        <v>1050</v>
      </c>
      <c r="D772" s="135" t="s">
        <v>16</v>
      </c>
      <c r="E772" s="135" t="s">
        <v>1051</v>
      </c>
      <c r="F772" s="135">
        <v>4999.8</v>
      </c>
      <c r="G772" s="136">
        <v>4999.8</v>
      </c>
    </row>
    <row r="773" spans="1:7" x14ac:dyDescent="0.25">
      <c r="A773" s="137"/>
      <c r="B773" s="137"/>
      <c r="C773" s="135" t="s">
        <v>1060</v>
      </c>
      <c r="D773" s="135" t="s">
        <v>1062</v>
      </c>
      <c r="E773" s="135" t="s">
        <v>8</v>
      </c>
      <c r="F773" s="133"/>
      <c r="G773" s="136">
        <v>824</v>
      </c>
    </row>
    <row r="774" spans="1:7" x14ac:dyDescent="0.25">
      <c r="A774" s="137"/>
      <c r="B774" s="138">
        <v>42650</v>
      </c>
      <c r="C774" s="135" t="s">
        <v>1080</v>
      </c>
      <c r="D774" s="135" t="s">
        <v>8</v>
      </c>
      <c r="E774" s="135" t="s">
        <v>8</v>
      </c>
      <c r="F774" s="133"/>
      <c r="G774" s="136">
        <v>100</v>
      </c>
    </row>
    <row r="775" spans="1:7" x14ac:dyDescent="0.25">
      <c r="A775" s="137"/>
      <c r="B775" s="138">
        <v>42653</v>
      </c>
      <c r="C775" s="135" t="s">
        <v>590</v>
      </c>
      <c r="D775" s="135" t="s">
        <v>452</v>
      </c>
      <c r="E775" s="135" t="s">
        <v>95</v>
      </c>
      <c r="F775" s="135">
        <v>0.65</v>
      </c>
      <c r="G775" s="136">
        <v>0.65</v>
      </c>
    </row>
    <row r="776" spans="1:7" x14ac:dyDescent="0.25">
      <c r="A776" s="137"/>
      <c r="B776" s="138">
        <v>42654</v>
      </c>
      <c r="C776" s="135" t="s">
        <v>1083</v>
      </c>
      <c r="D776" s="135" t="s">
        <v>63</v>
      </c>
      <c r="E776" s="135" t="s">
        <v>8</v>
      </c>
      <c r="F776" s="133"/>
      <c r="G776" s="136">
        <v>0.18</v>
      </c>
    </row>
    <row r="777" spans="1:7" x14ac:dyDescent="0.25">
      <c r="A777" s="137"/>
      <c r="B777" s="137"/>
      <c r="C777" s="135" t="s">
        <v>1084</v>
      </c>
      <c r="D777" s="135" t="s">
        <v>63</v>
      </c>
      <c r="E777" s="135" t="s">
        <v>8</v>
      </c>
      <c r="F777" s="133"/>
      <c r="G777" s="136">
        <v>0.26</v>
      </c>
    </row>
    <row r="778" spans="1:7" x14ac:dyDescent="0.25">
      <c r="A778" s="137"/>
      <c r="B778" s="137"/>
      <c r="C778" s="137"/>
      <c r="D778" s="135" t="s">
        <v>1085</v>
      </c>
      <c r="E778" s="135" t="s">
        <v>8</v>
      </c>
      <c r="F778" s="133"/>
      <c r="G778" s="136">
        <v>0.23</v>
      </c>
    </row>
    <row r="779" spans="1:7" x14ac:dyDescent="0.25">
      <c r="A779" s="137"/>
      <c r="B779" s="137"/>
      <c r="C779" s="135" t="s">
        <v>1086</v>
      </c>
      <c r="D779" s="135" t="s">
        <v>8</v>
      </c>
      <c r="E779" s="135" t="s">
        <v>8</v>
      </c>
      <c r="F779" s="133"/>
      <c r="G779" s="136">
        <v>100</v>
      </c>
    </row>
    <row r="780" spans="1:7" x14ac:dyDescent="0.25">
      <c r="A780" s="137"/>
      <c r="B780" s="138">
        <v>42656</v>
      </c>
      <c r="C780" s="135" t="s">
        <v>125</v>
      </c>
      <c r="D780" s="135" t="s">
        <v>496</v>
      </c>
      <c r="E780" s="135" t="s">
        <v>528</v>
      </c>
      <c r="F780" s="135">
        <v>0.19</v>
      </c>
      <c r="G780" s="136">
        <v>0.19</v>
      </c>
    </row>
    <row r="781" spans="1:7" x14ac:dyDescent="0.25">
      <c r="A781" s="137"/>
      <c r="B781" s="137"/>
      <c r="C781" s="135" t="s">
        <v>1088</v>
      </c>
      <c r="D781" s="135" t="s">
        <v>8</v>
      </c>
      <c r="E781" s="135" t="s">
        <v>8</v>
      </c>
      <c r="F781" s="133"/>
      <c r="G781" s="136">
        <v>150</v>
      </c>
    </row>
    <row r="782" spans="1:7" x14ac:dyDescent="0.25">
      <c r="A782" s="137"/>
      <c r="B782" s="138">
        <v>42657</v>
      </c>
      <c r="C782" s="135" t="s">
        <v>1089</v>
      </c>
      <c r="D782" s="135" t="s">
        <v>8</v>
      </c>
      <c r="E782" s="135" t="s">
        <v>8</v>
      </c>
      <c r="F782" s="133"/>
      <c r="G782" s="136">
        <v>100</v>
      </c>
    </row>
    <row r="783" spans="1:7" x14ac:dyDescent="0.25">
      <c r="A783" s="137"/>
      <c r="B783" s="138">
        <v>42660</v>
      </c>
      <c r="C783" s="135" t="s">
        <v>215</v>
      </c>
      <c r="D783" s="135" t="s">
        <v>8</v>
      </c>
      <c r="E783" s="135" t="s">
        <v>8</v>
      </c>
      <c r="F783" s="133"/>
      <c r="G783" s="136">
        <v>11.89</v>
      </c>
    </row>
    <row r="784" spans="1:7" x14ac:dyDescent="0.25">
      <c r="A784" s="137"/>
      <c r="B784" s="137"/>
      <c r="C784" s="135" t="s">
        <v>1084</v>
      </c>
      <c r="D784" s="135" t="s">
        <v>423</v>
      </c>
      <c r="E784" s="135" t="s">
        <v>8</v>
      </c>
      <c r="F784" s="133"/>
      <c r="G784" s="136">
        <v>0.15</v>
      </c>
    </row>
    <row r="785" spans="1:7" x14ac:dyDescent="0.25">
      <c r="A785" s="137"/>
      <c r="B785" s="138">
        <v>42661</v>
      </c>
      <c r="C785" s="135" t="s">
        <v>1091</v>
      </c>
      <c r="D785" s="135" t="s">
        <v>142</v>
      </c>
      <c r="E785" s="135" t="s">
        <v>8</v>
      </c>
      <c r="F785" s="133"/>
      <c r="G785" s="136">
        <v>0.39</v>
      </c>
    </row>
    <row r="786" spans="1:7" x14ac:dyDescent="0.25">
      <c r="A786" s="137"/>
      <c r="B786" s="138">
        <v>42662</v>
      </c>
      <c r="C786" s="135" t="s">
        <v>215</v>
      </c>
      <c r="D786" s="135" t="s">
        <v>8</v>
      </c>
      <c r="E786" s="135" t="s">
        <v>8</v>
      </c>
      <c r="F786" s="133"/>
      <c r="G786" s="136">
        <v>10.84</v>
      </c>
    </row>
    <row r="787" spans="1:7" x14ac:dyDescent="0.25">
      <c r="A787" s="137"/>
      <c r="B787" s="138">
        <v>42663</v>
      </c>
      <c r="C787" s="135" t="s">
        <v>215</v>
      </c>
      <c r="D787" s="135" t="s">
        <v>8</v>
      </c>
      <c r="E787" s="135" t="s">
        <v>8</v>
      </c>
      <c r="F787" s="133"/>
      <c r="G787" s="136">
        <v>6.05</v>
      </c>
    </row>
    <row r="788" spans="1:7" x14ac:dyDescent="0.25">
      <c r="A788" s="137"/>
      <c r="B788" s="137"/>
      <c r="C788" s="135" t="s">
        <v>1093</v>
      </c>
      <c r="D788" s="135" t="s">
        <v>8</v>
      </c>
      <c r="E788" s="135" t="s">
        <v>8</v>
      </c>
      <c r="F788" s="133"/>
      <c r="G788" s="136">
        <v>100</v>
      </c>
    </row>
    <row r="789" spans="1:7" x14ac:dyDescent="0.25">
      <c r="A789" s="137"/>
      <c r="B789" s="138">
        <v>42667</v>
      </c>
      <c r="C789" s="135" t="s">
        <v>215</v>
      </c>
      <c r="D789" s="135" t="s">
        <v>8</v>
      </c>
      <c r="E789" s="135" t="s">
        <v>8</v>
      </c>
      <c r="F789" s="133"/>
      <c r="G789" s="136">
        <v>3.46</v>
      </c>
    </row>
    <row r="790" spans="1:7" x14ac:dyDescent="0.25">
      <c r="A790" s="137"/>
      <c r="B790" s="137"/>
      <c r="C790" s="135" t="s">
        <v>1094</v>
      </c>
      <c r="D790" s="135" t="s">
        <v>8</v>
      </c>
      <c r="E790" s="135" t="s">
        <v>8</v>
      </c>
      <c r="F790" s="133"/>
      <c r="G790" s="136">
        <v>100</v>
      </c>
    </row>
    <row r="791" spans="1:7" x14ac:dyDescent="0.25">
      <c r="A791" s="137"/>
      <c r="B791" s="138">
        <v>42668</v>
      </c>
      <c r="C791" s="135" t="s">
        <v>1096</v>
      </c>
      <c r="D791" s="135" t="s">
        <v>1097</v>
      </c>
      <c r="E791" s="135" t="s">
        <v>8</v>
      </c>
      <c r="F791" s="133"/>
      <c r="G791" s="136">
        <v>0.2</v>
      </c>
    </row>
    <row r="792" spans="1:7" x14ac:dyDescent="0.25">
      <c r="A792" s="137"/>
      <c r="B792" s="138">
        <v>42670</v>
      </c>
      <c r="C792" s="135" t="s">
        <v>215</v>
      </c>
      <c r="D792" s="135" t="s">
        <v>8</v>
      </c>
      <c r="E792" s="135" t="s">
        <v>8</v>
      </c>
      <c r="F792" s="133"/>
      <c r="G792" s="136">
        <v>2.5099999999999998</v>
      </c>
    </row>
    <row r="793" spans="1:7" x14ac:dyDescent="0.25">
      <c r="A793" s="137"/>
      <c r="B793" s="138">
        <v>42674</v>
      </c>
      <c r="C793" s="135" t="s">
        <v>215</v>
      </c>
      <c r="D793" s="135" t="s">
        <v>8</v>
      </c>
      <c r="E793" s="135" t="s">
        <v>8</v>
      </c>
      <c r="F793" s="133"/>
      <c r="G793" s="136">
        <v>4.6899999999999995</v>
      </c>
    </row>
    <row r="794" spans="1:7" x14ac:dyDescent="0.25">
      <c r="A794" s="137"/>
      <c r="B794" s="138">
        <v>42676</v>
      </c>
      <c r="C794" s="135" t="s">
        <v>215</v>
      </c>
      <c r="D794" s="135" t="s">
        <v>8</v>
      </c>
      <c r="E794" s="135" t="s">
        <v>8</v>
      </c>
      <c r="F794" s="133"/>
      <c r="G794" s="136">
        <v>1.01</v>
      </c>
    </row>
    <row r="795" spans="1:7" x14ac:dyDescent="0.25">
      <c r="A795" s="137"/>
      <c r="B795" s="138">
        <v>42677</v>
      </c>
      <c r="C795" s="135" t="s">
        <v>215</v>
      </c>
      <c r="D795" s="135" t="s">
        <v>8</v>
      </c>
      <c r="E795" s="135" t="s">
        <v>8</v>
      </c>
      <c r="F795" s="133"/>
      <c r="G795" s="136">
        <v>1.55</v>
      </c>
    </row>
    <row r="796" spans="1:7" x14ac:dyDescent="0.25">
      <c r="A796" s="137"/>
      <c r="B796" s="138">
        <v>42679</v>
      </c>
      <c r="C796" s="135" t="s">
        <v>1100</v>
      </c>
      <c r="D796" s="135" t="s">
        <v>8</v>
      </c>
      <c r="E796" s="135" t="s">
        <v>8</v>
      </c>
      <c r="F796" s="133"/>
      <c r="G796" s="136">
        <v>100</v>
      </c>
    </row>
    <row r="797" spans="1:7" x14ac:dyDescent="0.25">
      <c r="A797" s="137"/>
      <c r="B797" s="138">
        <v>42681</v>
      </c>
      <c r="C797" s="135" t="s">
        <v>215</v>
      </c>
      <c r="D797" s="135" t="s">
        <v>8</v>
      </c>
      <c r="E797" s="135" t="s">
        <v>8</v>
      </c>
      <c r="F797" s="133"/>
      <c r="G797" s="136">
        <v>2.73</v>
      </c>
    </row>
    <row r="798" spans="1:7" x14ac:dyDescent="0.25">
      <c r="A798" s="137"/>
      <c r="B798" s="137"/>
      <c r="C798" s="135" t="s">
        <v>1103</v>
      </c>
      <c r="D798" s="135" t="s">
        <v>8</v>
      </c>
      <c r="E798" s="135" t="s">
        <v>8</v>
      </c>
      <c r="F798" s="133"/>
      <c r="G798" s="136">
        <v>28843.48</v>
      </c>
    </row>
    <row r="799" spans="1:7" x14ac:dyDescent="0.25">
      <c r="A799" s="137"/>
      <c r="B799" s="138">
        <v>42683</v>
      </c>
      <c r="C799" s="135" t="s">
        <v>215</v>
      </c>
      <c r="D799" s="135" t="s">
        <v>8</v>
      </c>
      <c r="E799" s="135" t="s">
        <v>8</v>
      </c>
      <c r="F799" s="133"/>
      <c r="G799" s="136">
        <v>6.55</v>
      </c>
    </row>
    <row r="800" spans="1:7" x14ac:dyDescent="0.25">
      <c r="A800" s="137"/>
      <c r="B800" s="138">
        <v>42684</v>
      </c>
      <c r="C800" s="135" t="s">
        <v>215</v>
      </c>
      <c r="D800" s="135" t="s">
        <v>8</v>
      </c>
      <c r="E800" s="135" t="s">
        <v>8</v>
      </c>
      <c r="F800" s="133"/>
      <c r="G800" s="136">
        <v>3.66</v>
      </c>
    </row>
    <row r="801" spans="1:7" x14ac:dyDescent="0.25">
      <c r="A801" s="137"/>
      <c r="B801" s="137"/>
      <c r="C801" s="135" t="s">
        <v>1107</v>
      </c>
      <c r="D801" s="135" t="s">
        <v>8</v>
      </c>
      <c r="E801" s="135" t="s">
        <v>8</v>
      </c>
      <c r="F801" s="133"/>
      <c r="G801" s="136">
        <v>0.54</v>
      </c>
    </row>
    <row r="802" spans="1:7" x14ac:dyDescent="0.25">
      <c r="A802" s="137"/>
      <c r="B802" s="138">
        <v>42686</v>
      </c>
      <c r="C802" s="135" t="s">
        <v>1101</v>
      </c>
      <c r="D802" s="135" t="s">
        <v>8</v>
      </c>
      <c r="E802" s="135" t="s">
        <v>8</v>
      </c>
      <c r="F802" s="133"/>
      <c r="G802" s="136">
        <v>100</v>
      </c>
    </row>
    <row r="803" spans="1:7" x14ac:dyDescent="0.25">
      <c r="A803" s="137"/>
      <c r="B803" s="138">
        <v>42688</v>
      </c>
      <c r="C803" s="135" t="s">
        <v>215</v>
      </c>
      <c r="D803" s="135" t="s">
        <v>8</v>
      </c>
      <c r="E803" s="135" t="s">
        <v>8</v>
      </c>
      <c r="F803" s="133"/>
      <c r="G803" s="136">
        <v>10.260000000000002</v>
      </c>
    </row>
    <row r="804" spans="1:7" x14ac:dyDescent="0.25">
      <c r="A804" s="137"/>
      <c r="B804" s="137"/>
      <c r="C804" s="135" t="s">
        <v>1112</v>
      </c>
      <c r="D804" s="135" t="s">
        <v>8</v>
      </c>
      <c r="E804" s="135" t="s">
        <v>8</v>
      </c>
      <c r="F804" s="133"/>
      <c r="G804" s="136">
        <v>100</v>
      </c>
    </row>
    <row r="805" spans="1:7" x14ac:dyDescent="0.25">
      <c r="A805" s="137"/>
      <c r="B805" s="138">
        <v>42689</v>
      </c>
      <c r="C805" s="135" t="s">
        <v>1117</v>
      </c>
      <c r="D805" s="135" t="s">
        <v>8</v>
      </c>
      <c r="E805" s="135" t="s">
        <v>8</v>
      </c>
      <c r="F805" s="133"/>
      <c r="G805" s="136">
        <v>1000</v>
      </c>
    </row>
    <row r="806" spans="1:7" x14ac:dyDescent="0.25">
      <c r="A806" s="137"/>
      <c r="B806" s="138">
        <v>42690</v>
      </c>
      <c r="C806" s="135" t="s">
        <v>215</v>
      </c>
      <c r="D806" s="135" t="s">
        <v>8</v>
      </c>
      <c r="E806" s="135" t="s">
        <v>8</v>
      </c>
      <c r="F806" s="133"/>
      <c r="G806" s="136">
        <v>6.66</v>
      </c>
    </row>
    <row r="807" spans="1:7" x14ac:dyDescent="0.25">
      <c r="A807" s="137"/>
      <c r="B807" s="137"/>
      <c r="C807" s="135" t="s">
        <v>1113</v>
      </c>
      <c r="D807" s="135" t="s">
        <v>531</v>
      </c>
      <c r="E807" s="135" t="s">
        <v>8</v>
      </c>
      <c r="F807" s="133"/>
      <c r="G807" s="136">
        <v>0.1</v>
      </c>
    </row>
    <row r="808" spans="1:7" x14ac:dyDescent="0.25">
      <c r="A808" s="137"/>
      <c r="B808" s="137"/>
      <c r="C808" s="135" t="s">
        <v>1114</v>
      </c>
      <c r="D808" s="135" t="s">
        <v>1115</v>
      </c>
      <c r="E808" s="135" t="s">
        <v>8</v>
      </c>
      <c r="F808" s="133"/>
      <c r="G808" s="136">
        <v>0.17</v>
      </c>
    </row>
    <row r="809" spans="1:7" x14ac:dyDescent="0.25">
      <c r="A809" s="137"/>
      <c r="B809" s="138">
        <v>42691</v>
      </c>
      <c r="C809" s="135" t="s">
        <v>215</v>
      </c>
      <c r="D809" s="135" t="s">
        <v>8</v>
      </c>
      <c r="E809" s="135" t="s">
        <v>8</v>
      </c>
      <c r="F809" s="133"/>
      <c r="G809" s="136">
        <v>10.119999999999999</v>
      </c>
    </row>
    <row r="810" spans="1:7" x14ac:dyDescent="0.25">
      <c r="A810" s="137"/>
      <c r="B810" s="138">
        <v>42692</v>
      </c>
      <c r="C810" s="135" t="s">
        <v>1119</v>
      </c>
      <c r="D810" s="135" t="s">
        <v>449</v>
      </c>
      <c r="E810" s="135" t="s">
        <v>8</v>
      </c>
      <c r="F810" s="133"/>
      <c r="G810" s="136">
        <v>0.7</v>
      </c>
    </row>
    <row r="811" spans="1:7" x14ac:dyDescent="0.25">
      <c r="A811" s="137"/>
      <c r="B811" s="137"/>
      <c r="C811" s="137"/>
      <c r="D811" s="135" t="s">
        <v>1120</v>
      </c>
      <c r="E811" s="135" t="s">
        <v>8</v>
      </c>
      <c r="F811" s="133"/>
      <c r="G811" s="136">
        <v>0.2</v>
      </c>
    </row>
    <row r="812" spans="1:7" x14ac:dyDescent="0.25">
      <c r="A812" s="137"/>
      <c r="B812" s="138">
        <v>42695</v>
      </c>
      <c r="C812" s="135" t="s">
        <v>215</v>
      </c>
      <c r="D812" s="135" t="s">
        <v>8</v>
      </c>
      <c r="E812" s="135" t="s">
        <v>8</v>
      </c>
      <c r="F812" s="133"/>
      <c r="G812" s="136">
        <v>9.42</v>
      </c>
    </row>
    <row r="813" spans="1:7" x14ac:dyDescent="0.25">
      <c r="A813" s="137"/>
      <c r="B813" s="138">
        <v>42697</v>
      </c>
      <c r="C813" s="135" t="s">
        <v>215</v>
      </c>
      <c r="D813" s="135" t="s">
        <v>8</v>
      </c>
      <c r="E813" s="135" t="s">
        <v>8</v>
      </c>
      <c r="F813" s="133"/>
      <c r="G813" s="136">
        <v>2.4900000000000002</v>
      </c>
    </row>
    <row r="814" spans="1:7" x14ac:dyDescent="0.25">
      <c r="A814" s="137"/>
      <c r="B814" s="137"/>
      <c r="C814" s="135" t="s">
        <v>1123</v>
      </c>
      <c r="D814" s="135" t="s">
        <v>1124</v>
      </c>
      <c r="E814" s="135" t="s">
        <v>8</v>
      </c>
      <c r="F814" s="133"/>
      <c r="G814" s="136">
        <v>0.17</v>
      </c>
    </row>
    <row r="815" spans="1:7" x14ac:dyDescent="0.25">
      <c r="A815" s="137"/>
      <c r="B815" s="137"/>
      <c r="C815" s="135" t="s">
        <v>1125</v>
      </c>
      <c r="D815" s="135" t="s">
        <v>8</v>
      </c>
      <c r="E815" s="135" t="s">
        <v>8</v>
      </c>
      <c r="F815" s="133"/>
      <c r="G815" s="136">
        <v>140</v>
      </c>
    </row>
    <row r="816" spans="1:7" x14ac:dyDescent="0.25">
      <c r="A816" s="137"/>
      <c r="B816" s="137"/>
      <c r="C816" s="135" t="s">
        <v>1131</v>
      </c>
      <c r="D816" s="135" t="s">
        <v>8</v>
      </c>
      <c r="E816" s="135" t="s">
        <v>8</v>
      </c>
      <c r="F816" s="133"/>
      <c r="G816" s="136">
        <v>1</v>
      </c>
    </row>
    <row r="817" spans="1:7" x14ac:dyDescent="0.25">
      <c r="A817" s="137"/>
      <c r="B817" s="138">
        <v>42698</v>
      </c>
      <c r="C817" s="135" t="s">
        <v>175</v>
      </c>
      <c r="D817" s="135" t="s">
        <v>74</v>
      </c>
      <c r="E817" s="135" t="s">
        <v>8</v>
      </c>
      <c r="F817" s="133"/>
      <c r="G817" s="136">
        <v>1000</v>
      </c>
    </row>
    <row r="818" spans="1:7" x14ac:dyDescent="0.25">
      <c r="A818" s="137"/>
      <c r="B818" s="137"/>
      <c r="C818" s="135" t="s">
        <v>215</v>
      </c>
      <c r="D818" s="135" t="s">
        <v>8</v>
      </c>
      <c r="E818" s="135" t="s">
        <v>8</v>
      </c>
      <c r="F818" s="133"/>
      <c r="G818" s="136">
        <v>0.66</v>
      </c>
    </row>
    <row r="819" spans="1:7" x14ac:dyDescent="0.25">
      <c r="A819" s="137"/>
      <c r="B819" s="137"/>
      <c r="C819" s="135" t="s">
        <v>1127</v>
      </c>
      <c r="D819" s="135" t="s">
        <v>8</v>
      </c>
      <c r="E819" s="135" t="s">
        <v>8</v>
      </c>
      <c r="F819" s="133"/>
      <c r="G819" s="136">
        <v>100</v>
      </c>
    </row>
    <row r="820" spans="1:7" x14ac:dyDescent="0.25">
      <c r="A820" s="137"/>
      <c r="B820" s="137"/>
      <c r="C820" s="135" t="s">
        <v>1132</v>
      </c>
      <c r="D820" s="135" t="s">
        <v>8</v>
      </c>
      <c r="E820" s="135" t="s">
        <v>8</v>
      </c>
      <c r="F820" s="133"/>
      <c r="G820" s="136">
        <v>15</v>
      </c>
    </row>
    <row r="821" spans="1:7" x14ac:dyDescent="0.25">
      <c r="A821" s="137"/>
      <c r="B821" s="138">
        <v>42700</v>
      </c>
      <c r="C821" s="135" t="s">
        <v>1129</v>
      </c>
      <c r="D821" s="135" t="s">
        <v>8</v>
      </c>
      <c r="E821" s="135" t="s">
        <v>8</v>
      </c>
      <c r="F821" s="133"/>
      <c r="G821" s="136">
        <v>130</v>
      </c>
    </row>
    <row r="822" spans="1:7" x14ac:dyDescent="0.25">
      <c r="A822" s="137"/>
      <c r="B822" s="138">
        <v>42702</v>
      </c>
      <c r="C822" s="135" t="s">
        <v>215</v>
      </c>
      <c r="D822" s="135" t="s">
        <v>8</v>
      </c>
      <c r="E822" s="135" t="s">
        <v>8</v>
      </c>
      <c r="F822" s="133"/>
      <c r="G822" s="136">
        <v>25.799999999999997</v>
      </c>
    </row>
    <row r="823" spans="1:7" x14ac:dyDescent="0.25">
      <c r="A823" s="137"/>
      <c r="B823" s="138">
        <v>42704</v>
      </c>
      <c r="C823" s="135" t="s">
        <v>215</v>
      </c>
      <c r="D823" s="135" t="s">
        <v>8</v>
      </c>
      <c r="E823" s="135" t="s">
        <v>8</v>
      </c>
      <c r="F823" s="133"/>
      <c r="G823" s="136">
        <v>16.399999999999999</v>
      </c>
    </row>
    <row r="824" spans="1:7" x14ac:dyDescent="0.25">
      <c r="A824" s="137"/>
      <c r="B824" s="137"/>
      <c r="C824" s="135" t="s">
        <v>1136</v>
      </c>
      <c r="D824" s="135" t="s">
        <v>8</v>
      </c>
      <c r="E824" s="135" t="s">
        <v>8</v>
      </c>
      <c r="F824" s="133"/>
      <c r="G824" s="136">
        <v>100</v>
      </c>
    </row>
    <row r="825" spans="1:7" x14ac:dyDescent="0.25">
      <c r="A825" s="137"/>
      <c r="B825" s="138">
        <v>42699</v>
      </c>
      <c r="C825" s="135" t="s">
        <v>1134</v>
      </c>
      <c r="D825" s="135" t="s">
        <v>8</v>
      </c>
      <c r="E825" s="135" t="s">
        <v>8</v>
      </c>
      <c r="F825" s="133"/>
      <c r="G825" s="136">
        <v>10</v>
      </c>
    </row>
    <row r="826" spans="1:7" x14ac:dyDescent="0.25">
      <c r="A826" s="137"/>
      <c r="B826" s="138">
        <v>42705</v>
      </c>
      <c r="C826" s="135" t="s">
        <v>215</v>
      </c>
      <c r="D826" s="135" t="s">
        <v>8</v>
      </c>
      <c r="E826" s="135" t="s">
        <v>8</v>
      </c>
      <c r="F826" s="133"/>
      <c r="G826" s="136">
        <v>5.67</v>
      </c>
    </row>
    <row r="827" spans="1:7" x14ac:dyDescent="0.25">
      <c r="A827" s="137"/>
      <c r="B827" s="138">
        <v>42706</v>
      </c>
      <c r="C827" s="135" t="s">
        <v>215</v>
      </c>
      <c r="D827" s="135" t="s">
        <v>8</v>
      </c>
      <c r="E827" s="135" t="s">
        <v>8</v>
      </c>
      <c r="F827" s="133"/>
      <c r="G827" s="136">
        <v>50.39</v>
      </c>
    </row>
    <row r="828" spans="1:7" x14ac:dyDescent="0.25">
      <c r="A828" s="137"/>
      <c r="B828" s="138">
        <v>42707</v>
      </c>
      <c r="C828" s="135" t="s">
        <v>1139</v>
      </c>
      <c r="D828" s="135" t="s">
        <v>8</v>
      </c>
      <c r="E828" s="135" t="s">
        <v>8</v>
      </c>
      <c r="F828" s="133"/>
      <c r="G828" s="136">
        <v>200</v>
      </c>
    </row>
    <row r="829" spans="1:7" x14ac:dyDescent="0.25">
      <c r="A829" s="137"/>
      <c r="B829" s="138">
        <v>42708</v>
      </c>
      <c r="C829" s="135" t="s">
        <v>1141</v>
      </c>
      <c r="D829" s="135" t="s">
        <v>1142</v>
      </c>
      <c r="E829" s="135" t="s">
        <v>8</v>
      </c>
      <c r="F829" s="133"/>
      <c r="G829" s="136">
        <v>2000</v>
      </c>
    </row>
    <row r="830" spans="1:7" x14ac:dyDescent="0.25">
      <c r="A830" s="137"/>
      <c r="B830" s="138">
        <v>42709</v>
      </c>
      <c r="C830" s="135" t="s">
        <v>215</v>
      </c>
      <c r="D830" s="135" t="s">
        <v>8</v>
      </c>
      <c r="E830" s="135" t="s">
        <v>8</v>
      </c>
      <c r="F830" s="133"/>
      <c r="G830" s="136">
        <v>0.41</v>
      </c>
    </row>
    <row r="831" spans="1:7" x14ac:dyDescent="0.25">
      <c r="A831" s="137"/>
      <c r="B831" s="137"/>
      <c r="C831" s="135" t="s">
        <v>1146</v>
      </c>
      <c r="D831" s="135" t="s">
        <v>8</v>
      </c>
      <c r="E831" s="135" t="s">
        <v>8</v>
      </c>
      <c r="F831" s="133"/>
      <c r="G831" s="136">
        <v>310</v>
      </c>
    </row>
    <row r="832" spans="1:7" x14ac:dyDescent="0.25">
      <c r="A832" s="137"/>
      <c r="B832" s="138">
        <v>42710</v>
      </c>
      <c r="C832" s="135" t="s">
        <v>1147</v>
      </c>
      <c r="D832" s="135" t="s">
        <v>8</v>
      </c>
      <c r="E832" s="135" t="s">
        <v>8</v>
      </c>
      <c r="F832" s="133"/>
      <c r="G832" s="136">
        <v>20</v>
      </c>
    </row>
    <row r="833" spans="1:7" x14ac:dyDescent="0.25">
      <c r="A833" s="137"/>
      <c r="B833" s="138">
        <v>42711</v>
      </c>
      <c r="C833" s="135" t="s">
        <v>1143</v>
      </c>
      <c r="D833" s="135" t="s">
        <v>8</v>
      </c>
      <c r="E833" s="135" t="s">
        <v>8</v>
      </c>
      <c r="F833" s="133"/>
      <c r="G833" s="136">
        <v>150</v>
      </c>
    </row>
    <row r="834" spans="1:7" x14ac:dyDescent="0.25">
      <c r="A834" s="137"/>
      <c r="B834" s="137"/>
      <c r="C834" s="135" t="s">
        <v>1148</v>
      </c>
      <c r="D834" s="135" t="s">
        <v>8</v>
      </c>
      <c r="E834" s="135" t="s">
        <v>8</v>
      </c>
      <c r="F834" s="133"/>
      <c r="G834" s="136">
        <v>10</v>
      </c>
    </row>
    <row r="835" spans="1:7" x14ac:dyDescent="0.25">
      <c r="A835" s="137"/>
      <c r="B835" s="138">
        <v>42713</v>
      </c>
      <c r="C835" s="135" t="s">
        <v>1144</v>
      </c>
      <c r="D835" s="135" t="s">
        <v>1145</v>
      </c>
      <c r="E835" s="135" t="s">
        <v>8</v>
      </c>
      <c r="F835" s="133"/>
      <c r="G835" s="136">
        <v>1000</v>
      </c>
    </row>
    <row r="836" spans="1:7" x14ac:dyDescent="0.25">
      <c r="A836" s="137"/>
      <c r="B836" s="138">
        <v>42716</v>
      </c>
      <c r="C836" s="135" t="s">
        <v>295</v>
      </c>
      <c r="D836" s="135" t="s">
        <v>8</v>
      </c>
      <c r="E836" s="135" t="s">
        <v>8</v>
      </c>
      <c r="F836" s="133"/>
      <c r="G836" s="136">
        <v>81936.19</v>
      </c>
    </row>
    <row r="837" spans="1:7" x14ac:dyDescent="0.25">
      <c r="A837" s="135" t="s">
        <v>1006</v>
      </c>
      <c r="B837" s="133"/>
      <c r="C837" s="133"/>
      <c r="D837" s="133"/>
      <c r="E837" s="133"/>
      <c r="F837" s="133"/>
      <c r="G837" s="136">
        <v>240000.00000000006</v>
      </c>
    </row>
    <row r="838" spans="1:7" x14ac:dyDescent="0.25">
      <c r="A838" s="135" t="s">
        <v>290</v>
      </c>
      <c r="B838" s="138">
        <v>42382</v>
      </c>
      <c r="C838" s="135" t="s">
        <v>37</v>
      </c>
      <c r="D838" s="135" t="s">
        <v>38</v>
      </c>
      <c r="E838" s="135" t="s">
        <v>21</v>
      </c>
      <c r="F838" s="135">
        <v>2380191.2000000002</v>
      </c>
      <c r="G838" s="136">
        <v>2380191.2000000002</v>
      </c>
    </row>
    <row r="839" spans="1:7" x14ac:dyDescent="0.25">
      <c r="A839" s="137"/>
      <c r="B839" s="138">
        <v>42387</v>
      </c>
      <c r="C839" s="135" t="s">
        <v>60</v>
      </c>
      <c r="D839" s="135" t="s">
        <v>8</v>
      </c>
      <c r="E839" s="135" t="s">
        <v>8</v>
      </c>
      <c r="F839" s="133"/>
      <c r="G839" s="136">
        <v>916000</v>
      </c>
    </row>
    <row r="840" spans="1:7" x14ac:dyDescent="0.25">
      <c r="A840" s="137"/>
      <c r="B840" s="138">
        <v>42391</v>
      </c>
      <c r="C840" s="135" t="s">
        <v>100</v>
      </c>
      <c r="D840" s="135" t="s">
        <v>8</v>
      </c>
      <c r="E840" s="135" t="s">
        <v>8</v>
      </c>
      <c r="F840" s="133"/>
      <c r="G840" s="136">
        <v>6836.78</v>
      </c>
    </row>
    <row r="841" spans="1:7" x14ac:dyDescent="0.25">
      <c r="A841" s="137"/>
      <c r="B841" s="138">
        <v>42394</v>
      </c>
      <c r="C841" s="135" t="s">
        <v>101</v>
      </c>
      <c r="D841" s="135" t="s">
        <v>8</v>
      </c>
      <c r="E841" s="135" t="s">
        <v>8</v>
      </c>
      <c r="F841" s="133"/>
      <c r="G841" s="136">
        <v>25850</v>
      </c>
    </row>
    <row r="842" spans="1:7" x14ac:dyDescent="0.25">
      <c r="A842" s="137"/>
      <c r="B842" s="138">
        <v>42396</v>
      </c>
      <c r="C842" s="135" t="s">
        <v>153</v>
      </c>
      <c r="D842" s="135" t="s">
        <v>8</v>
      </c>
      <c r="E842" s="135" t="s">
        <v>8</v>
      </c>
      <c r="F842" s="133"/>
      <c r="G842" s="136">
        <v>9424.74</v>
      </c>
    </row>
    <row r="843" spans="1:7" x14ac:dyDescent="0.25">
      <c r="A843" s="137"/>
      <c r="B843" s="138">
        <v>42638</v>
      </c>
      <c r="C843" s="135" t="s">
        <v>1069</v>
      </c>
      <c r="D843" s="135" t="s">
        <v>108</v>
      </c>
      <c r="E843" s="135" t="s">
        <v>8</v>
      </c>
      <c r="F843" s="133"/>
      <c r="G843" s="136">
        <v>1000</v>
      </c>
    </row>
    <row r="844" spans="1:7" x14ac:dyDescent="0.25">
      <c r="A844" s="135" t="s">
        <v>1005</v>
      </c>
      <c r="B844" s="133"/>
      <c r="C844" s="133"/>
      <c r="D844" s="133"/>
      <c r="E844" s="133"/>
      <c r="F844" s="133"/>
      <c r="G844" s="136">
        <v>3339302.72</v>
      </c>
    </row>
    <row r="845" spans="1:7" x14ac:dyDescent="0.25">
      <c r="A845" s="135" t="s">
        <v>329</v>
      </c>
      <c r="B845" s="138">
        <v>42490</v>
      </c>
      <c r="C845" s="135" t="s">
        <v>328</v>
      </c>
      <c r="D845" s="135" t="s">
        <v>8</v>
      </c>
      <c r="E845" s="135" t="s">
        <v>8</v>
      </c>
      <c r="F845" s="133"/>
      <c r="G845" s="136">
        <v>1000</v>
      </c>
    </row>
    <row r="846" spans="1:7" x14ac:dyDescent="0.25">
      <c r="A846" s="137"/>
      <c r="B846" s="138">
        <v>42525</v>
      </c>
      <c r="C846" s="135" t="s">
        <v>413</v>
      </c>
      <c r="D846" s="135" t="s">
        <v>8</v>
      </c>
      <c r="E846" s="135" t="s">
        <v>8</v>
      </c>
      <c r="F846" s="133"/>
      <c r="G846" s="136">
        <v>1000</v>
      </c>
    </row>
    <row r="847" spans="1:7" x14ac:dyDescent="0.25">
      <c r="A847" s="137"/>
      <c r="B847" s="138">
        <v>42566</v>
      </c>
      <c r="C847" s="135" t="s">
        <v>859</v>
      </c>
      <c r="D847" s="135" t="s">
        <v>8</v>
      </c>
      <c r="E847" s="135" t="s">
        <v>8</v>
      </c>
      <c r="F847" s="133"/>
      <c r="G847" s="136">
        <v>1000</v>
      </c>
    </row>
    <row r="848" spans="1:7" x14ac:dyDescent="0.25">
      <c r="A848" s="137"/>
      <c r="B848" s="138">
        <v>42619</v>
      </c>
      <c r="C848" s="135" t="s">
        <v>23</v>
      </c>
      <c r="D848" s="135" t="s">
        <v>67</v>
      </c>
      <c r="E848" s="135" t="s">
        <v>24</v>
      </c>
      <c r="F848" s="135">
        <v>50</v>
      </c>
      <c r="G848" s="136">
        <v>50</v>
      </c>
    </row>
    <row r="849" spans="1:7" x14ac:dyDescent="0.25">
      <c r="A849" s="137"/>
      <c r="B849" s="138">
        <v>42625</v>
      </c>
      <c r="C849" s="135" t="s">
        <v>1050</v>
      </c>
      <c r="D849" s="135" t="s">
        <v>16</v>
      </c>
      <c r="E849" s="135" t="s">
        <v>1051</v>
      </c>
      <c r="F849" s="135">
        <v>0.2</v>
      </c>
      <c r="G849" s="136">
        <v>0.2</v>
      </c>
    </row>
    <row r="850" spans="1:7" x14ac:dyDescent="0.25">
      <c r="A850" s="137"/>
      <c r="B850" s="138">
        <v>42622</v>
      </c>
      <c r="C850" s="135" t="s">
        <v>1057</v>
      </c>
      <c r="D850" s="135" t="s">
        <v>1056</v>
      </c>
      <c r="E850" s="135" t="s">
        <v>8</v>
      </c>
      <c r="F850" s="133"/>
      <c r="G850" s="136">
        <v>5495</v>
      </c>
    </row>
    <row r="851" spans="1:7" x14ac:dyDescent="0.25">
      <c r="A851" s="135" t="s">
        <v>1004</v>
      </c>
      <c r="B851" s="133"/>
      <c r="C851" s="133"/>
      <c r="D851" s="133"/>
      <c r="E851" s="133"/>
      <c r="F851" s="133"/>
      <c r="G851" s="136">
        <v>8545.2000000000007</v>
      </c>
    </row>
    <row r="852" spans="1:7" x14ac:dyDescent="0.25">
      <c r="A852" s="135" t="s">
        <v>335</v>
      </c>
      <c r="B852" s="138">
        <v>42520</v>
      </c>
      <c r="C852" s="135" t="s">
        <v>336</v>
      </c>
      <c r="D852" s="135" t="s">
        <v>71</v>
      </c>
      <c r="E852" s="135" t="s">
        <v>8</v>
      </c>
      <c r="F852" s="133"/>
      <c r="G852" s="136">
        <v>2000</v>
      </c>
    </row>
    <row r="853" spans="1:7" x14ac:dyDescent="0.25">
      <c r="A853" s="137"/>
      <c r="B853" s="138">
        <v>42524</v>
      </c>
      <c r="C853" s="135" t="s">
        <v>218</v>
      </c>
      <c r="D853" s="135" t="s">
        <v>8</v>
      </c>
      <c r="E853" s="135" t="s">
        <v>8</v>
      </c>
      <c r="F853" s="133"/>
      <c r="G853" s="136">
        <v>50</v>
      </c>
    </row>
    <row r="854" spans="1:7" x14ac:dyDescent="0.25">
      <c r="A854" s="137"/>
      <c r="B854" s="138">
        <v>42529</v>
      </c>
      <c r="C854" s="135" t="s">
        <v>425</v>
      </c>
      <c r="D854" s="135" t="s">
        <v>8</v>
      </c>
      <c r="E854" s="135" t="s">
        <v>8</v>
      </c>
      <c r="F854" s="133"/>
      <c r="G854" s="136">
        <v>1000</v>
      </c>
    </row>
    <row r="855" spans="1:7" x14ac:dyDescent="0.25">
      <c r="A855" s="137"/>
      <c r="B855" s="138">
        <v>42560</v>
      </c>
      <c r="C855" s="135" t="s">
        <v>858</v>
      </c>
      <c r="D855" s="135" t="s">
        <v>8</v>
      </c>
      <c r="E855" s="135" t="s">
        <v>8</v>
      </c>
      <c r="F855" s="133"/>
      <c r="G855" s="136">
        <v>100</v>
      </c>
    </row>
    <row r="856" spans="1:7" x14ac:dyDescent="0.25">
      <c r="A856" s="137"/>
      <c r="B856" s="138">
        <v>42571</v>
      </c>
      <c r="C856" s="135" t="s">
        <v>875</v>
      </c>
      <c r="D856" s="135" t="s">
        <v>876</v>
      </c>
      <c r="E856" s="135" t="s">
        <v>8</v>
      </c>
      <c r="F856" s="133"/>
      <c r="G856" s="136">
        <v>500</v>
      </c>
    </row>
    <row r="857" spans="1:7" x14ac:dyDescent="0.25">
      <c r="A857" s="137"/>
      <c r="B857" s="138">
        <v>42643</v>
      </c>
      <c r="C857" s="135" t="s">
        <v>858</v>
      </c>
      <c r="D857" s="135" t="s">
        <v>8</v>
      </c>
      <c r="E857" s="135" t="s">
        <v>8</v>
      </c>
      <c r="F857" s="133"/>
      <c r="G857" s="136">
        <v>200</v>
      </c>
    </row>
    <row r="858" spans="1:7" x14ac:dyDescent="0.25">
      <c r="A858" s="135" t="s">
        <v>1003</v>
      </c>
      <c r="B858" s="133"/>
      <c r="C858" s="133"/>
      <c r="D858" s="133"/>
      <c r="E858" s="133"/>
      <c r="F858" s="133"/>
      <c r="G858" s="136">
        <v>3850</v>
      </c>
    </row>
    <row r="859" spans="1:7" x14ac:dyDescent="0.25">
      <c r="A859" s="135" t="s">
        <v>372</v>
      </c>
      <c r="B859" s="138">
        <v>42524</v>
      </c>
      <c r="C859" s="135" t="s">
        <v>218</v>
      </c>
      <c r="D859" s="135" t="s">
        <v>8</v>
      </c>
      <c r="E859" s="135" t="s">
        <v>8</v>
      </c>
      <c r="F859" s="133"/>
      <c r="G859" s="136">
        <v>100</v>
      </c>
    </row>
    <row r="860" spans="1:7" x14ac:dyDescent="0.25">
      <c r="A860" s="137"/>
      <c r="B860" s="137"/>
      <c r="C860" s="135" t="s">
        <v>286</v>
      </c>
      <c r="D860" s="135" t="s">
        <v>8</v>
      </c>
      <c r="E860" s="135" t="s">
        <v>8</v>
      </c>
      <c r="F860" s="133"/>
      <c r="G860" s="136">
        <v>4000</v>
      </c>
    </row>
    <row r="861" spans="1:7" x14ac:dyDescent="0.25">
      <c r="A861" s="137"/>
      <c r="B861" s="137"/>
      <c r="C861" s="135" t="s">
        <v>373</v>
      </c>
      <c r="D861" s="135" t="s">
        <v>121</v>
      </c>
      <c r="E861" s="135" t="s">
        <v>137</v>
      </c>
      <c r="F861" s="135">
        <v>1000</v>
      </c>
      <c r="G861" s="136">
        <v>1000</v>
      </c>
    </row>
    <row r="862" spans="1:7" x14ac:dyDescent="0.25">
      <c r="A862" s="137"/>
      <c r="B862" s="137"/>
      <c r="C862" s="135" t="s">
        <v>392</v>
      </c>
      <c r="D862" s="135" t="s">
        <v>8</v>
      </c>
      <c r="E862" s="135" t="s">
        <v>8</v>
      </c>
      <c r="F862" s="133"/>
      <c r="G862" s="136">
        <v>500</v>
      </c>
    </row>
    <row r="863" spans="1:7" x14ac:dyDescent="0.25">
      <c r="A863" s="137"/>
      <c r="B863" s="137"/>
      <c r="C863" s="135" t="s">
        <v>396</v>
      </c>
      <c r="D863" s="135" t="s">
        <v>8</v>
      </c>
      <c r="E863" s="135" t="s">
        <v>8</v>
      </c>
      <c r="F863" s="133"/>
      <c r="G863" s="136">
        <v>500</v>
      </c>
    </row>
    <row r="864" spans="1:7" x14ac:dyDescent="0.25">
      <c r="A864" s="137"/>
      <c r="B864" s="137"/>
      <c r="C864" s="135" t="s">
        <v>397</v>
      </c>
      <c r="D864" s="135" t="s">
        <v>8</v>
      </c>
      <c r="E864" s="135" t="s">
        <v>8</v>
      </c>
      <c r="F864" s="133"/>
      <c r="G864" s="136">
        <v>3000</v>
      </c>
    </row>
    <row r="865" spans="1:7" x14ac:dyDescent="0.25">
      <c r="A865" s="137"/>
      <c r="B865" s="137"/>
      <c r="C865" s="135" t="s">
        <v>398</v>
      </c>
      <c r="D865" s="135" t="s">
        <v>8</v>
      </c>
      <c r="E865" s="135" t="s">
        <v>8</v>
      </c>
      <c r="F865" s="133"/>
      <c r="G865" s="136">
        <v>100</v>
      </c>
    </row>
    <row r="866" spans="1:7" x14ac:dyDescent="0.25">
      <c r="A866" s="137"/>
      <c r="B866" s="137"/>
      <c r="C866" s="135" t="s">
        <v>400</v>
      </c>
      <c r="D866" s="135" t="s">
        <v>8</v>
      </c>
      <c r="E866" s="135" t="s">
        <v>8</v>
      </c>
      <c r="F866" s="133"/>
      <c r="G866" s="136">
        <v>500</v>
      </c>
    </row>
    <row r="867" spans="1:7" x14ac:dyDescent="0.25">
      <c r="A867" s="137"/>
      <c r="B867" s="137"/>
      <c r="C867" s="135" t="s">
        <v>401</v>
      </c>
      <c r="D867" s="135" t="s">
        <v>8</v>
      </c>
      <c r="E867" s="135" t="s">
        <v>8</v>
      </c>
      <c r="F867" s="133"/>
      <c r="G867" s="136">
        <v>500</v>
      </c>
    </row>
    <row r="868" spans="1:7" x14ac:dyDescent="0.25">
      <c r="A868" s="137"/>
      <c r="B868" s="137"/>
      <c r="C868" s="135" t="s">
        <v>402</v>
      </c>
      <c r="D868" s="135" t="s">
        <v>8</v>
      </c>
      <c r="E868" s="135" t="s">
        <v>8</v>
      </c>
      <c r="F868" s="133"/>
      <c r="G868" s="136">
        <v>300</v>
      </c>
    </row>
    <row r="869" spans="1:7" x14ac:dyDescent="0.25">
      <c r="A869" s="137"/>
      <c r="B869" s="137"/>
      <c r="C869" s="135" t="s">
        <v>404</v>
      </c>
      <c r="D869" s="135" t="s">
        <v>8</v>
      </c>
      <c r="E869" s="135" t="s">
        <v>8</v>
      </c>
      <c r="F869" s="133"/>
      <c r="G869" s="136">
        <v>1000</v>
      </c>
    </row>
    <row r="870" spans="1:7" x14ac:dyDescent="0.25">
      <c r="A870" s="137"/>
      <c r="B870" s="137"/>
      <c r="C870" s="135" t="s">
        <v>405</v>
      </c>
      <c r="D870" s="135" t="s">
        <v>8</v>
      </c>
      <c r="E870" s="135" t="s">
        <v>8</v>
      </c>
      <c r="F870" s="133"/>
      <c r="G870" s="136">
        <v>300</v>
      </c>
    </row>
    <row r="871" spans="1:7" x14ac:dyDescent="0.25">
      <c r="A871" s="137"/>
      <c r="B871" s="137"/>
      <c r="C871" s="135" t="s">
        <v>408</v>
      </c>
      <c r="D871" s="135" t="s">
        <v>8</v>
      </c>
      <c r="E871" s="135" t="s">
        <v>8</v>
      </c>
      <c r="F871" s="133"/>
      <c r="G871" s="136">
        <v>1000</v>
      </c>
    </row>
    <row r="872" spans="1:7" x14ac:dyDescent="0.25">
      <c r="A872" s="137"/>
      <c r="B872" s="137"/>
      <c r="C872" s="135" t="s">
        <v>409</v>
      </c>
      <c r="D872" s="135" t="s">
        <v>8</v>
      </c>
      <c r="E872" s="135" t="s">
        <v>8</v>
      </c>
      <c r="F872" s="133"/>
      <c r="G872" s="136">
        <v>1000</v>
      </c>
    </row>
    <row r="873" spans="1:7" x14ac:dyDescent="0.25">
      <c r="A873" s="137"/>
      <c r="B873" s="138">
        <v>42527</v>
      </c>
      <c r="C873" s="135" t="s">
        <v>136</v>
      </c>
      <c r="D873" s="135" t="s">
        <v>71</v>
      </c>
      <c r="E873" s="135" t="s">
        <v>137</v>
      </c>
      <c r="F873" s="135">
        <v>29</v>
      </c>
      <c r="G873" s="136">
        <v>29</v>
      </c>
    </row>
    <row r="874" spans="1:7" x14ac:dyDescent="0.25">
      <c r="A874" s="137"/>
      <c r="B874" s="137"/>
      <c r="C874" s="135" t="s">
        <v>374</v>
      </c>
      <c r="D874" s="135" t="s">
        <v>8</v>
      </c>
      <c r="E874" s="135" t="s">
        <v>8</v>
      </c>
      <c r="F874" s="133"/>
      <c r="G874" s="136">
        <v>10000</v>
      </c>
    </row>
    <row r="875" spans="1:7" x14ac:dyDescent="0.25">
      <c r="A875" s="137"/>
      <c r="B875" s="137"/>
      <c r="C875" s="135" t="s">
        <v>375</v>
      </c>
      <c r="D875" s="135" t="s">
        <v>349</v>
      </c>
      <c r="E875" s="135" t="s">
        <v>137</v>
      </c>
      <c r="F875" s="135">
        <v>500</v>
      </c>
      <c r="G875" s="136">
        <v>500</v>
      </c>
    </row>
    <row r="876" spans="1:7" x14ac:dyDescent="0.25">
      <c r="A876" s="137"/>
      <c r="B876" s="137"/>
      <c r="C876" s="135" t="s">
        <v>376</v>
      </c>
      <c r="D876" s="135" t="s">
        <v>247</v>
      </c>
      <c r="E876" s="135" t="s">
        <v>135</v>
      </c>
      <c r="F876" s="135">
        <v>1000</v>
      </c>
      <c r="G876" s="136">
        <v>1000</v>
      </c>
    </row>
    <row r="877" spans="1:7" x14ac:dyDescent="0.25">
      <c r="A877" s="137"/>
      <c r="B877" s="137"/>
      <c r="C877" s="135" t="s">
        <v>380</v>
      </c>
      <c r="D877" s="135" t="s">
        <v>67</v>
      </c>
      <c r="E877" s="135" t="s">
        <v>177</v>
      </c>
      <c r="F877" s="135">
        <v>1000</v>
      </c>
      <c r="G877" s="136">
        <v>1000</v>
      </c>
    </row>
    <row r="878" spans="1:7" x14ac:dyDescent="0.25">
      <c r="A878" s="137"/>
      <c r="B878" s="137"/>
      <c r="C878" s="135" t="s">
        <v>417</v>
      </c>
      <c r="D878" s="135" t="s">
        <v>8</v>
      </c>
      <c r="E878" s="135" t="s">
        <v>8</v>
      </c>
      <c r="F878" s="133"/>
      <c r="G878" s="136">
        <v>1000</v>
      </c>
    </row>
    <row r="879" spans="1:7" x14ac:dyDescent="0.25">
      <c r="A879" s="137"/>
      <c r="B879" s="138">
        <v>42528</v>
      </c>
      <c r="C879" s="135" t="s">
        <v>424</v>
      </c>
      <c r="D879" s="135" t="s">
        <v>8</v>
      </c>
      <c r="E879" s="135" t="s">
        <v>8</v>
      </c>
      <c r="F879" s="133"/>
      <c r="G879" s="136">
        <v>500</v>
      </c>
    </row>
    <row r="880" spans="1:7" x14ac:dyDescent="0.25">
      <c r="A880" s="137"/>
      <c r="B880" s="138">
        <v>42525</v>
      </c>
      <c r="C880" s="135" t="s">
        <v>410</v>
      </c>
      <c r="D880" s="135" t="s">
        <v>8</v>
      </c>
      <c r="E880" s="135" t="s">
        <v>8</v>
      </c>
      <c r="F880" s="133"/>
      <c r="G880" s="136">
        <v>300</v>
      </c>
    </row>
    <row r="881" spans="1:7" x14ac:dyDescent="0.25">
      <c r="A881" s="137"/>
      <c r="B881" s="137"/>
      <c r="C881" s="135" t="s">
        <v>411</v>
      </c>
      <c r="D881" s="135" t="s">
        <v>8</v>
      </c>
      <c r="E881" s="135" t="s">
        <v>8</v>
      </c>
      <c r="F881" s="133"/>
      <c r="G881" s="136">
        <v>500</v>
      </c>
    </row>
    <row r="882" spans="1:7" x14ac:dyDescent="0.25">
      <c r="A882" s="137"/>
      <c r="B882" s="137"/>
      <c r="C882" s="135" t="s">
        <v>412</v>
      </c>
      <c r="D882" s="135" t="s">
        <v>8</v>
      </c>
      <c r="E882" s="135" t="s">
        <v>8</v>
      </c>
      <c r="F882" s="133"/>
      <c r="G882" s="136">
        <v>300</v>
      </c>
    </row>
    <row r="883" spans="1:7" x14ac:dyDescent="0.25">
      <c r="A883" s="137"/>
      <c r="B883" s="137"/>
      <c r="C883" s="135" t="s">
        <v>414</v>
      </c>
      <c r="D883" s="135" t="s">
        <v>8</v>
      </c>
      <c r="E883" s="135" t="s">
        <v>8</v>
      </c>
      <c r="F883" s="133"/>
      <c r="G883" s="136">
        <v>300</v>
      </c>
    </row>
    <row r="884" spans="1:7" x14ac:dyDescent="0.25">
      <c r="A884" s="137"/>
      <c r="B884" s="138">
        <v>42526</v>
      </c>
      <c r="C884" s="135" t="s">
        <v>416</v>
      </c>
      <c r="D884" s="135" t="s">
        <v>8</v>
      </c>
      <c r="E884" s="135" t="s">
        <v>8</v>
      </c>
      <c r="F884" s="133"/>
      <c r="G884" s="136">
        <v>500</v>
      </c>
    </row>
    <row r="885" spans="1:7" x14ac:dyDescent="0.25">
      <c r="A885" s="137"/>
      <c r="B885" s="138">
        <v>42530</v>
      </c>
      <c r="C885" s="135" t="s">
        <v>418</v>
      </c>
      <c r="D885" s="135" t="s">
        <v>8</v>
      </c>
      <c r="E885" s="135" t="s">
        <v>8</v>
      </c>
      <c r="F885" s="133"/>
      <c r="G885" s="136">
        <v>5000</v>
      </c>
    </row>
    <row r="886" spans="1:7" x14ac:dyDescent="0.25">
      <c r="A886" s="137"/>
      <c r="B886" s="138">
        <v>42529</v>
      </c>
      <c r="C886" s="135" t="s">
        <v>215</v>
      </c>
      <c r="D886" s="135" t="s">
        <v>8</v>
      </c>
      <c r="E886" s="135" t="s">
        <v>8</v>
      </c>
      <c r="F886" s="133"/>
      <c r="G886" s="136">
        <v>10000</v>
      </c>
    </row>
    <row r="887" spans="1:7" x14ac:dyDescent="0.25">
      <c r="A887" s="137"/>
      <c r="B887" s="137"/>
      <c r="C887" s="135" t="s">
        <v>422</v>
      </c>
      <c r="D887" s="135" t="s">
        <v>423</v>
      </c>
      <c r="E887" s="135" t="s">
        <v>130</v>
      </c>
      <c r="F887" s="135">
        <v>300</v>
      </c>
      <c r="G887" s="136">
        <v>300</v>
      </c>
    </row>
    <row r="888" spans="1:7" x14ac:dyDescent="0.25">
      <c r="A888" s="137"/>
      <c r="B888" s="137"/>
      <c r="C888" s="135" t="s">
        <v>425</v>
      </c>
      <c r="D888" s="135" t="s">
        <v>8</v>
      </c>
      <c r="E888" s="135" t="s">
        <v>8</v>
      </c>
      <c r="F888" s="133"/>
      <c r="G888" s="136">
        <v>1000</v>
      </c>
    </row>
    <row r="889" spans="1:7" x14ac:dyDescent="0.25">
      <c r="A889" s="137"/>
      <c r="B889" s="138">
        <v>42566</v>
      </c>
      <c r="C889" s="135" t="s">
        <v>859</v>
      </c>
      <c r="D889" s="135" t="s">
        <v>8</v>
      </c>
      <c r="E889" s="135" t="s">
        <v>8</v>
      </c>
      <c r="F889" s="133"/>
      <c r="G889" s="136">
        <v>1000</v>
      </c>
    </row>
    <row r="890" spans="1:7" x14ac:dyDescent="0.25">
      <c r="A890" s="137"/>
      <c r="B890" s="138">
        <v>42579</v>
      </c>
      <c r="C890" s="135" t="s">
        <v>910</v>
      </c>
      <c r="D890" s="135" t="s">
        <v>171</v>
      </c>
      <c r="E890" s="135" t="s">
        <v>59</v>
      </c>
      <c r="F890" s="135">
        <v>5000</v>
      </c>
      <c r="G890" s="136">
        <v>5000</v>
      </c>
    </row>
    <row r="891" spans="1:7" x14ac:dyDescent="0.25">
      <c r="A891" s="137"/>
      <c r="B891" s="138">
        <v>42597</v>
      </c>
      <c r="C891" s="135" t="s">
        <v>969</v>
      </c>
      <c r="D891" s="135" t="s">
        <v>8</v>
      </c>
      <c r="E891" s="135" t="s">
        <v>8</v>
      </c>
      <c r="F891" s="133"/>
      <c r="G891" s="136">
        <v>500</v>
      </c>
    </row>
    <row r="892" spans="1:7" x14ac:dyDescent="0.25">
      <c r="A892" s="137"/>
      <c r="B892" s="138">
        <v>42606</v>
      </c>
      <c r="C892" s="135" t="s">
        <v>1017</v>
      </c>
      <c r="D892" s="135" t="s">
        <v>1018</v>
      </c>
      <c r="E892" s="135" t="s">
        <v>8</v>
      </c>
      <c r="F892" s="133"/>
      <c r="G892" s="136">
        <v>5000</v>
      </c>
    </row>
    <row r="893" spans="1:7" x14ac:dyDescent="0.25">
      <c r="A893" s="137"/>
      <c r="B893" s="138">
        <v>42634</v>
      </c>
      <c r="C893" s="135" t="s">
        <v>1065</v>
      </c>
      <c r="D893" s="135" t="s">
        <v>797</v>
      </c>
      <c r="E893" s="135" t="s">
        <v>923</v>
      </c>
      <c r="F893" s="135">
        <v>500</v>
      </c>
      <c r="G893" s="136">
        <v>500</v>
      </c>
    </row>
    <row r="894" spans="1:7" x14ac:dyDescent="0.25">
      <c r="A894" s="135" t="s">
        <v>1002</v>
      </c>
      <c r="B894" s="133"/>
      <c r="C894" s="133"/>
      <c r="D894" s="133"/>
      <c r="E894" s="133"/>
      <c r="F894" s="133"/>
      <c r="G894" s="136">
        <v>58029</v>
      </c>
    </row>
    <row r="895" spans="1:7" x14ac:dyDescent="0.25">
      <c r="A895" s="135" t="s">
        <v>384</v>
      </c>
      <c r="B895" s="138">
        <v>42527</v>
      </c>
      <c r="C895" s="135" t="s">
        <v>381</v>
      </c>
      <c r="D895" s="135" t="s">
        <v>82</v>
      </c>
      <c r="E895" s="135" t="s">
        <v>59</v>
      </c>
      <c r="F895" s="135">
        <v>5000</v>
      </c>
      <c r="G895" s="136">
        <v>5000</v>
      </c>
    </row>
    <row r="896" spans="1:7" x14ac:dyDescent="0.25">
      <c r="A896" s="137"/>
      <c r="B896" s="138">
        <v>42571</v>
      </c>
      <c r="C896" s="135" t="s">
        <v>875</v>
      </c>
      <c r="D896" s="135" t="s">
        <v>876</v>
      </c>
      <c r="E896" s="135" t="s">
        <v>8</v>
      </c>
      <c r="F896" s="133"/>
      <c r="G896" s="136">
        <v>500</v>
      </c>
    </row>
    <row r="897" spans="1:7" x14ac:dyDescent="0.25">
      <c r="A897" s="135" t="s">
        <v>1001</v>
      </c>
      <c r="B897" s="133"/>
      <c r="C897" s="133"/>
      <c r="D897" s="133"/>
      <c r="E897" s="133"/>
      <c r="F897" s="133"/>
      <c r="G897" s="136">
        <v>5500</v>
      </c>
    </row>
    <row r="898" spans="1:7" x14ac:dyDescent="0.25">
      <c r="A898" s="135" t="s">
        <v>421</v>
      </c>
      <c r="B898" s="138">
        <v>42528</v>
      </c>
      <c r="C898" s="135" t="s">
        <v>165</v>
      </c>
      <c r="D898" s="135" t="s">
        <v>8</v>
      </c>
      <c r="E898" s="135" t="s">
        <v>8</v>
      </c>
      <c r="F898" s="133"/>
      <c r="G898" s="136">
        <v>1</v>
      </c>
    </row>
    <row r="899" spans="1:7" x14ac:dyDescent="0.25">
      <c r="A899" s="137"/>
      <c r="B899" s="138">
        <v>42544</v>
      </c>
      <c r="C899" s="135" t="s">
        <v>420</v>
      </c>
      <c r="D899" s="135" t="s">
        <v>8</v>
      </c>
      <c r="E899" s="135" t="s">
        <v>8</v>
      </c>
      <c r="F899" s="133"/>
      <c r="G899" s="136">
        <v>1000</v>
      </c>
    </row>
    <row r="900" spans="1:7" x14ac:dyDescent="0.25">
      <c r="A900" s="137"/>
      <c r="B900" s="138">
        <v>42529</v>
      </c>
      <c r="C900" s="135" t="s">
        <v>425</v>
      </c>
      <c r="D900" s="135" t="s">
        <v>8</v>
      </c>
      <c r="E900" s="135" t="s">
        <v>8</v>
      </c>
      <c r="F900" s="133"/>
      <c r="G900" s="136">
        <v>1000</v>
      </c>
    </row>
    <row r="901" spans="1:7" x14ac:dyDescent="0.25">
      <c r="A901" s="137"/>
      <c r="B901" s="138">
        <v>42576</v>
      </c>
      <c r="C901" s="135" t="s">
        <v>905</v>
      </c>
      <c r="D901" s="135" t="s">
        <v>8</v>
      </c>
      <c r="E901" s="135" t="s">
        <v>8</v>
      </c>
      <c r="F901" s="133"/>
      <c r="G901" s="136">
        <v>2000</v>
      </c>
    </row>
    <row r="902" spans="1:7" x14ac:dyDescent="0.25">
      <c r="A902" s="137"/>
      <c r="B902" s="138">
        <v>42716</v>
      </c>
      <c r="C902" s="135" t="s">
        <v>295</v>
      </c>
      <c r="D902" s="135" t="s">
        <v>8</v>
      </c>
      <c r="E902" s="135" t="s">
        <v>8</v>
      </c>
      <c r="F902" s="133"/>
      <c r="G902" s="136">
        <v>118063.81</v>
      </c>
    </row>
    <row r="903" spans="1:7" x14ac:dyDescent="0.25">
      <c r="A903" s="137"/>
      <c r="B903" s="138">
        <v>42720</v>
      </c>
      <c r="C903" s="135" t="s">
        <v>1151</v>
      </c>
      <c r="D903" s="135" t="s">
        <v>77</v>
      </c>
      <c r="E903" s="135" t="s">
        <v>109</v>
      </c>
      <c r="F903" s="135">
        <v>100000</v>
      </c>
      <c r="G903" s="136">
        <v>100000</v>
      </c>
    </row>
    <row r="904" spans="1:7" x14ac:dyDescent="0.25">
      <c r="A904" s="137"/>
      <c r="B904" s="138">
        <v>42727</v>
      </c>
      <c r="C904" s="135" t="s">
        <v>1161</v>
      </c>
      <c r="D904" s="135" t="s">
        <v>8</v>
      </c>
      <c r="E904" s="135" t="s">
        <v>8</v>
      </c>
      <c r="F904" s="133"/>
      <c r="G904" s="136">
        <v>32395.19</v>
      </c>
    </row>
    <row r="905" spans="1:7" x14ac:dyDescent="0.25">
      <c r="A905" s="135" t="s">
        <v>1000</v>
      </c>
      <c r="B905" s="133"/>
      <c r="C905" s="133"/>
      <c r="D905" s="133"/>
      <c r="E905" s="133"/>
      <c r="F905" s="133"/>
      <c r="G905" s="136">
        <v>254460</v>
      </c>
    </row>
    <row r="906" spans="1:7" x14ac:dyDescent="0.25">
      <c r="A906" s="135" t="s">
        <v>861</v>
      </c>
      <c r="B906" s="138">
        <v>42566</v>
      </c>
      <c r="C906" s="135" t="s">
        <v>859</v>
      </c>
      <c r="D906" s="135" t="s">
        <v>8</v>
      </c>
      <c r="E906" s="135" t="s">
        <v>8</v>
      </c>
      <c r="F906" s="133"/>
      <c r="G906" s="136">
        <v>1000</v>
      </c>
    </row>
    <row r="907" spans="1:7" x14ac:dyDescent="0.25">
      <c r="A907" s="135" t="s">
        <v>999</v>
      </c>
      <c r="B907" s="133"/>
      <c r="C907" s="133"/>
      <c r="D907" s="133"/>
      <c r="E907" s="133"/>
      <c r="F907" s="133"/>
      <c r="G907" s="136">
        <v>1000</v>
      </c>
    </row>
    <row r="908" spans="1:7" x14ac:dyDescent="0.25">
      <c r="A908" s="135" t="s">
        <v>868</v>
      </c>
      <c r="B908" s="138">
        <v>42570</v>
      </c>
      <c r="C908" s="135" t="s">
        <v>866</v>
      </c>
      <c r="D908" s="135" t="s">
        <v>867</v>
      </c>
      <c r="E908" s="135" t="s">
        <v>8</v>
      </c>
      <c r="F908" s="133"/>
      <c r="G908" s="136">
        <v>150</v>
      </c>
    </row>
    <row r="909" spans="1:7" x14ac:dyDescent="0.25">
      <c r="A909" s="137"/>
      <c r="B909" s="137"/>
      <c r="C909" s="135" t="s">
        <v>869</v>
      </c>
      <c r="D909" s="135" t="s">
        <v>870</v>
      </c>
      <c r="E909" s="135" t="s">
        <v>8</v>
      </c>
      <c r="F909" s="133"/>
      <c r="G909" s="136">
        <v>500</v>
      </c>
    </row>
    <row r="910" spans="1:7" x14ac:dyDescent="0.25">
      <c r="A910" s="137"/>
      <c r="B910" s="137"/>
      <c r="C910" s="135" t="s">
        <v>871</v>
      </c>
      <c r="D910" s="135" t="s">
        <v>872</v>
      </c>
      <c r="E910" s="135" t="s">
        <v>8</v>
      </c>
      <c r="F910" s="133"/>
      <c r="G910" s="136">
        <v>1000</v>
      </c>
    </row>
    <row r="911" spans="1:7" x14ac:dyDescent="0.25">
      <c r="A911" s="137"/>
      <c r="B911" s="138">
        <v>42571</v>
      </c>
      <c r="C911" s="135" t="s">
        <v>873</v>
      </c>
      <c r="D911" s="135" t="s">
        <v>874</v>
      </c>
      <c r="E911" s="135" t="s">
        <v>8</v>
      </c>
      <c r="F911" s="133"/>
      <c r="G911" s="136">
        <v>100</v>
      </c>
    </row>
    <row r="912" spans="1:7" x14ac:dyDescent="0.25">
      <c r="A912" s="137"/>
      <c r="B912" s="137"/>
      <c r="C912" s="135" t="s">
        <v>875</v>
      </c>
      <c r="D912" s="135" t="s">
        <v>876</v>
      </c>
      <c r="E912" s="135" t="s">
        <v>8</v>
      </c>
      <c r="F912" s="133"/>
      <c r="G912" s="136">
        <v>500</v>
      </c>
    </row>
    <row r="913" spans="1:7" x14ac:dyDescent="0.25">
      <c r="A913" s="137"/>
      <c r="B913" s="137"/>
      <c r="C913" s="135" t="s">
        <v>877</v>
      </c>
      <c r="D913" s="135" t="s">
        <v>878</v>
      </c>
      <c r="E913" s="135" t="s">
        <v>8</v>
      </c>
      <c r="F913" s="133"/>
      <c r="G913" s="136">
        <v>100</v>
      </c>
    </row>
    <row r="914" spans="1:7" x14ac:dyDescent="0.25">
      <c r="A914" s="137"/>
      <c r="B914" s="137"/>
      <c r="C914" s="135" t="s">
        <v>890</v>
      </c>
      <c r="D914" s="135" t="s">
        <v>545</v>
      </c>
      <c r="E914" s="135" t="s">
        <v>8</v>
      </c>
      <c r="F914" s="133"/>
      <c r="G914" s="136">
        <v>150</v>
      </c>
    </row>
    <row r="915" spans="1:7" x14ac:dyDescent="0.25">
      <c r="A915" s="137"/>
      <c r="B915" s="137"/>
      <c r="C915" s="135" t="s">
        <v>891</v>
      </c>
      <c r="D915" s="135" t="s">
        <v>892</v>
      </c>
      <c r="E915" s="135" t="s">
        <v>8</v>
      </c>
      <c r="F915" s="133"/>
      <c r="G915" s="136">
        <v>500</v>
      </c>
    </row>
    <row r="916" spans="1:7" x14ac:dyDescent="0.25">
      <c r="A916" s="137"/>
      <c r="B916" s="138">
        <v>42572</v>
      </c>
      <c r="C916" s="135" t="s">
        <v>884</v>
      </c>
      <c r="D916" s="135" t="s">
        <v>885</v>
      </c>
      <c r="E916" s="135" t="s">
        <v>8</v>
      </c>
      <c r="F916" s="133"/>
      <c r="G916" s="136">
        <v>500</v>
      </c>
    </row>
    <row r="917" spans="1:7" x14ac:dyDescent="0.25">
      <c r="A917" s="137"/>
      <c r="B917" s="137"/>
      <c r="C917" s="135" t="s">
        <v>886</v>
      </c>
      <c r="D917" s="135" t="s">
        <v>887</v>
      </c>
      <c r="E917" s="135" t="s">
        <v>8</v>
      </c>
      <c r="F917" s="133"/>
      <c r="G917" s="136">
        <v>1000</v>
      </c>
    </row>
    <row r="918" spans="1:7" x14ac:dyDescent="0.25">
      <c r="A918" s="137"/>
      <c r="B918" s="137"/>
      <c r="C918" s="135" t="s">
        <v>889</v>
      </c>
      <c r="D918" s="135" t="s">
        <v>888</v>
      </c>
      <c r="E918" s="135" t="s">
        <v>8</v>
      </c>
      <c r="F918" s="133"/>
      <c r="G918" s="136">
        <v>1000</v>
      </c>
    </row>
    <row r="919" spans="1:7" x14ac:dyDescent="0.25">
      <c r="A919" s="137"/>
      <c r="B919" s="137"/>
      <c r="C919" s="135" t="s">
        <v>893</v>
      </c>
      <c r="D919" s="135" t="s">
        <v>82</v>
      </c>
      <c r="E919" s="135" t="s">
        <v>894</v>
      </c>
      <c r="F919" s="135">
        <v>150</v>
      </c>
      <c r="G919" s="136">
        <v>150</v>
      </c>
    </row>
    <row r="920" spans="1:7" x14ac:dyDescent="0.25">
      <c r="A920" s="137"/>
      <c r="B920" s="138">
        <v>42573</v>
      </c>
      <c r="C920" s="135" t="s">
        <v>903</v>
      </c>
      <c r="D920" s="135" t="s">
        <v>46</v>
      </c>
      <c r="E920" s="135" t="s">
        <v>8</v>
      </c>
      <c r="F920" s="133"/>
      <c r="G920" s="136">
        <v>100</v>
      </c>
    </row>
    <row r="921" spans="1:7" x14ac:dyDescent="0.25">
      <c r="A921" s="137"/>
      <c r="B921" s="138">
        <v>42574</v>
      </c>
      <c r="C921" s="135" t="s">
        <v>901</v>
      </c>
      <c r="D921" s="135" t="s">
        <v>63</v>
      </c>
      <c r="E921" s="135" t="s">
        <v>8</v>
      </c>
      <c r="F921" s="133"/>
      <c r="G921" s="136">
        <v>200</v>
      </c>
    </row>
    <row r="922" spans="1:7" x14ac:dyDescent="0.25">
      <c r="A922" s="137"/>
      <c r="B922" s="138">
        <v>42577</v>
      </c>
      <c r="C922" s="135" t="s">
        <v>907</v>
      </c>
      <c r="D922" s="135" t="s">
        <v>8</v>
      </c>
      <c r="E922" s="135" t="s">
        <v>8</v>
      </c>
      <c r="F922" s="133"/>
      <c r="G922" s="136">
        <v>300</v>
      </c>
    </row>
    <row r="923" spans="1:7" x14ac:dyDescent="0.25">
      <c r="A923" s="137"/>
      <c r="B923" s="138">
        <v>42580</v>
      </c>
      <c r="C923" s="135" t="s">
        <v>917</v>
      </c>
      <c r="D923" s="135" t="s">
        <v>46</v>
      </c>
      <c r="E923" s="135" t="s">
        <v>177</v>
      </c>
      <c r="F923" s="135">
        <v>50</v>
      </c>
      <c r="G923" s="136">
        <v>50</v>
      </c>
    </row>
    <row r="924" spans="1:7" x14ac:dyDescent="0.25">
      <c r="A924" s="137"/>
      <c r="B924" s="138">
        <v>42581</v>
      </c>
      <c r="C924" s="135" t="s">
        <v>898</v>
      </c>
      <c r="D924" s="135" t="s">
        <v>8</v>
      </c>
      <c r="E924" s="135" t="s">
        <v>8</v>
      </c>
      <c r="F924" s="133"/>
      <c r="G924" s="136">
        <v>1000</v>
      </c>
    </row>
    <row r="925" spans="1:7" x14ac:dyDescent="0.25">
      <c r="A925" s="137"/>
      <c r="B925" s="138">
        <v>42582</v>
      </c>
      <c r="C925" s="135" t="s">
        <v>913</v>
      </c>
      <c r="D925" s="135" t="s">
        <v>8</v>
      </c>
      <c r="E925" s="135" t="s">
        <v>8</v>
      </c>
      <c r="F925" s="133"/>
      <c r="G925" s="136">
        <v>500</v>
      </c>
    </row>
    <row r="926" spans="1:7" x14ac:dyDescent="0.25">
      <c r="A926" s="137"/>
      <c r="B926" s="138">
        <v>42583</v>
      </c>
      <c r="C926" s="135" t="s">
        <v>914</v>
      </c>
      <c r="D926" s="135" t="s">
        <v>8</v>
      </c>
      <c r="E926" s="135" t="s">
        <v>8</v>
      </c>
      <c r="F926" s="133"/>
      <c r="G926" s="136">
        <v>100</v>
      </c>
    </row>
    <row r="927" spans="1:7" x14ac:dyDescent="0.25">
      <c r="A927" s="137"/>
      <c r="B927" s="137"/>
      <c r="C927" s="135" t="s">
        <v>915</v>
      </c>
      <c r="D927" s="135" t="s">
        <v>63</v>
      </c>
      <c r="E927" s="135" t="s">
        <v>42</v>
      </c>
      <c r="F927" s="135">
        <v>5800</v>
      </c>
      <c r="G927" s="136">
        <v>5800</v>
      </c>
    </row>
    <row r="928" spans="1:7" x14ac:dyDescent="0.25">
      <c r="A928" s="137"/>
      <c r="B928" s="137"/>
      <c r="C928" s="135" t="s">
        <v>918</v>
      </c>
      <c r="D928" s="135" t="s">
        <v>58</v>
      </c>
      <c r="E928" s="135" t="s">
        <v>47</v>
      </c>
      <c r="F928" s="135">
        <v>1000</v>
      </c>
      <c r="G928" s="136">
        <v>1000</v>
      </c>
    </row>
    <row r="929" spans="1:7" x14ac:dyDescent="0.25">
      <c r="A929" s="137"/>
      <c r="B929" s="138">
        <v>42587</v>
      </c>
      <c r="C929" s="135" t="s">
        <v>567</v>
      </c>
      <c r="D929" s="135" t="s">
        <v>568</v>
      </c>
      <c r="E929" s="135" t="s">
        <v>8</v>
      </c>
      <c r="F929" s="133"/>
      <c r="G929" s="136">
        <v>300</v>
      </c>
    </row>
    <row r="930" spans="1:7" x14ac:dyDescent="0.25">
      <c r="A930" s="137"/>
      <c r="B930" s="137"/>
      <c r="C930" s="135" t="s">
        <v>215</v>
      </c>
      <c r="D930" s="135" t="s">
        <v>8</v>
      </c>
      <c r="E930" s="135" t="s">
        <v>8</v>
      </c>
      <c r="F930" s="133"/>
      <c r="G930" s="136">
        <v>5975</v>
      </c>
    </row>
    <row r="931" spans="1:7" x14ac:dyDescent="0.25">
      <c r="A931" s="137"/>
      <c r="B931" s="137"/>
      <c r="C931" s="135" t="s">
        <v>146</v>
      </c>
      <c r="D931" s="135" t="s">
        <v>58</v>
      </c>
      <c r="E931" s="135" t="s">
        <v>8</v>
      </c>
      <c r="F931" s="133"/>
      <c r="G931" s="136">
        <v>25</v>
      </c>
    </row>
    <row r="932" spans="1:7" x14ac:dyDescent="0.25">
      <c r="A932" s="137"/>
      <c r="B932" s="137"/>
      <c r="C932" s="135" t="s">
        <v>251</v>
      </c>
      <c r="D932" s="135" t="s">
        <v>252</v>
      </c>
      <c r="E932" s="135" t="s">
        <v>8</v>
      </c>
      <c r="F932" s="133"/>
      <c r="G932" s="136">
        <v>100</v>
      </c>
    </row>
    <row r="933" spans="1:7" x14ac:dyDescent="0.25">
      <c r="A933" s="137"/>
      <c r="B933" s="137"/>
      <c r="C933" s="135" t="s">
        <v>315</v>
      </c>
      <c r="D933" s="135" t="s">
        <v>171</v>
      </c>
      <c r="E933" s="135" t="s">
        <v>8</v>
      </c>
      <c r="F933" s="133"/>
      <c r="G933" s="136">
        <v>1000</v>
      </c>
    </row>
    <row r="934" spans="1:7" x14ac:dyDescent="0.25">
      <c r="A934" s="137"/>
      <c r="B934" s="137"/>
      <c r="C934" s="135" t="s">
        <v>353</v>
      </c>
      <c r="D934" s="135" t="s">
        <v>354</v>
      </c>
      <c r="E934" s="135" t="s">
        <v>8</v>
      </c>
      <c r="F934" s="133"/>
      <c r="G934" s="136">
        <v>100</v>
      </c>
    </row>
    <row r="935" spans="1:7" x14ac:dyDescent="0.25">
      <c r="A935" s="137"/>
      <c r="B935" s="137"/>
      <c r="C935" s="135" t="s">
        <v>355</v>
      </c>
      <c r="D935" s="135" t="s">
        <v>58</v>
      </c>
      <c r="E935" s="135" t="s">
        <v>8</v>
      </c>
      <c r="F935" s="133"/>
      <c r="G935" s="136">
        <v>25</v>
      </c>
    </row>
    <row r="936" spans="1:7" x14ac:dyDescent="0.25">
      <c r="A936" s="137"/>
      <c r="B936" s="137"/>
      <c r="C936" s="135" t="s">
        <v>570</v>
      </c>
      <c r="D936" s="135" t="s">
        <v>360</v>
      </c>
      <c r="E936" s="135" t="s">
        <v>8</v>
      </c>
      <c r="F936" s="133"/>
      <c r="G936" s="136">
        <v>100</v>
      </c>
    </row>
    <row r="937" spans="1:7" x14ac:dyDescent="0.25">
      <c r="A937" s="137"/>
      <c r="B937" s="137"/>
      <c r="C937" s="135" t="s">
        <v>572</v>
      </c>
      <c r="D937" s="135" t="s">
        <v>573</v>
      </c>
      <c r="E937" s="135" t="s">
        <v>8</v>
      </c>
      <c r="F937" s="133"/>
      <c r="G937" s="136">
        <v>25</v>
      </c>
    </row>
    <row r="938" spans="1:7" x14ac:dyDescent="0.25">
      <c r="A938" s="137"/>
      <c r="B938" s="137"/>
      <c r="C938" s="135" t="s">
        <v>582</v>
      </c>
      <c r="D938" s="135" t="s">
        <v>583</v>
      </c>
      <c r="E938" s="135" t="s">
        <v>8</v>
      </c>
      <c r="F938" s="133"/>
      <c r="G938" s="136">
        <v>1000</v>
      </c>
    </row>
    <row r="939" spans="1:7" x14ac:dyDescent="0.25">
      <c r="A939" s="137"/>
      <c r="B939" s="137"/>
      <c r="C939" s="135" t="s">
        <v>600</v>
      </c>
      <c r="D939" s="135" t="s">
        <v>601</v>
      </c>
      <c r="E939" s="135" t="s">
        <v>8</v>
      </c>
      <c r="F939" s="133"/>
      <c r="G939" s="136">
        <v>25</v>
      </c>
    </row>
    <row r="940" spans="1:7" x14ac:dyDescent="0.25">
      <c r="A940" s="137"/>
      <c r="B940" s="137"/>
      <c r="C940" s="135" t="s">
        <v>474</v>
      </c>
      <c r="D940" s="135" t="s">
        <v>16</v>
      </c>
      <c r="E940" s="135" t="s">
        <v>8</v>
      </c>
      <c r="F940" s="133"/>
      <c r="G940" s="136">
        <v>100</v>
      </c>
    </row>
    <row r="941" spans="1:7" x14ac:dyDescent="0.25">
      <c r="A941" s="137"/>
      <c r="B941" s="137"/>
      <c r="C941" s="135" t="s">
        <v>677</v>
      </c>
      <c r="D941" s="135" t="s">
        <v>49</v>
      </c>
      <c r="E941" s="135" t="s">
        <v>8</v>
      </c>
      <c r="F941" s="133"/>
      <c r="G941" s="136">
        <v>50</v>
      </c>
    </row>
    <row r="942" spans="1:7" x14ac:dyDescent="0.25">
      <c r="A942" s="137"/>
      <c r="B942" s="137"/>
      <c r="C942" s="135" t="s">
        <v>688</v>
      </c>
      <c r="D942" s="135" t="s">
        <v>71</v>
      </c>
      <c r="E942" s="135" t="s">
        <v>8</v>
      </c>
      <c r="F942" s="133"/>
      <c r="G942" s="136">
        <v>150</v>
      </c>
    </row>
    <row r="943" spans="1:7" x14ac:dyDescent="0.25">
      <c r="A943" s="137"/>
      <c r="B943" s="137"/>
      <c r="C943" s="135" t="s">
        <v>737</v>
      </c>
      <c r="D943" s="135" t="s">
        <v>67</v>
      </c>
      <c r="E943" s="135" t="s">
        <v>8</v>
      </c>
      <c r="F943" s="133"/>
      <c r="G943" s="136">
        <v>500</v>
      </c>
    </row>
    <row r="944" spans="1:7" x14ac:dyDescent="0.25">
      <c r="A944" s="137"/>
      <c r="B944" s="137"/>
      <c r="C944" s="135" t="s">
        <v>750</v>
      </c>
      <c r="D944" s="135" t="s">
        <v>247</v>
      </c>
      <c r="E944" s="135" t="s">
        <v>8</v>
      </c>
      <c r="F944" s="133"/>
      <c r="G944" s="136">
        <v>300</v>
      </c>
    </row>
    <row r="945" spans="1:7" x14ac:dyDescent="0.25">
      <c r="A945" s="137"/>
      <c r="B945" s="137"/>
      <c r="C945" s="135" t="s">
        <v>757</v>
      </c>
      <c r="D945" s="135" t="s">
        <v>58</v>
      </c>
      <c r="E945" s="135" t="s">
        <v>8</v>
      </c>
      <c r="F945" s="133"/>
      <c r="G945" s="136">
        <v>100</v>
      </c>
    </row>
    <row r="946" spans="1:7" x14ac:dyDescent="0.25">
      <c r="A946" s="137"/>
      <c r="B946" s="137"/>
      <c r="C946" s="135" t="s">
        <v>774</v>
      </c>
      <c r="D946" s="135" t="s">
        <v>775</v>
      </c>
      <c r="E946" s="135" t="s">
        <v>8</v>
      </c>
      <c r="F946" s="133"/>
      <c r="G946" s="136">
        <v>100</v>
      </c>
    </row>
    <row r="947" spans="1:7" x14ac:dyDescent="0.25">
      <c r="A947" s="137"/>
      <c r="B947" s="137"/>
      <c r="C947" s="135" t="s">
        <v>791</v>
      </c>
      <c r="D947" s="135" t="s">
        <v>8</v>
      </c>
      <c r="E947" s="135" t="s">
        <v>8</v>
      </c>
      <c r="F947" s="133"/>
      <c r="G947" s="136">
        <v>100</v>
      </c>
    </row>
    <row r="948" spans="1:7" x14ac:dyDescent="0.25">
      <c r="A948" s="137"/>
      <c r="B948" s="137"/>
      <c r="C948" s="135" t="s">
        <v>901</v>
      </c>
      <c r="D948" s="135" t="s">
        <v>717</v>
      </c>
      <c r="E948" s="135" t="s">
        <v>8</v>
      </c>
      <c r="F948" s="133"/>
      <c r="G948" s="136">
        <v>25</v>
      </c>
    </row>
    <row r="949" spans="1:7" x14ac:dyDescent="0.25">
      <c r="A949" s="137"/>
      <c r="B949" s="137"/>
      <c r="C949" s="135" t="s">
        <v>931</v>
      </c>
      <c r="D949" s="135" t="s">
        <v>8</v>
      </c>
      <c r="E949" s="135" t="s">
        <v>8</v>
      </c>
      <c r="F949" s="133"/>
      <c r="G949" s="136">
        <v>500</v>
      </c>
    </row>
    <row r="950" spans="1:7" x14ac:dyDescent="0.25">
      <c r="A950" s="137"/>
      <c r="B950" s="137"/>
      <c r="C950" s="135" t="s">
        <v>464</v>
      </c>
      <c r="D950" s="135" t="s">
        <v>463</v>
      </c>
      <c r="E950" s="135" t="s">
        <v>8</v>
      </c>
      <c r="F950" s="133"/>
      <c r="G950" s="136">
        <v>25</v>
      </c>
    </row>
    <row r="951" spans="1:7" x14ac:dyDescent="0.25">
      <c r="A951" s="137"/>
      <c r="B951" s="137"/>
      <c r="C951" s="135" t="s">
        <v>498</v>
      </c>
      <c r="D951" s="135" t="s">
        <v>247</v>
      </c>
      <c r="E951" s="135" t="s">
        <v>8</v>
      </c>
      <c r="F951" s="133"/>
      <c r="G951" s="136">
        <v>100</v>
      </c>
    </row>
    <row r="952" spans="1:7" x14ac:dyDescent="0.25">
      <c r="A952" s="137"/>
      <c r="B952" s="137"/>
      <c r="C952" s="135" t="s">
        <v>515</v>
      </c>
      <c r="D952" s="135" t="s">
        <v>129</v>
      </c>
      <c r="E952" s="135" t="s">
        <v>8</v>
      </c>
      <c r="F952" s="133"/>
      <c r="G952" s="136">
        <v>100</v>
      </c>
    </row>
    <row r="953" spans="1:7" x14ac:dyDescent="0.25">
      <c r="A953" s="137"/>
      <c r="B953" s="137"/>
      <c r="C953" s="135" t="s">
        <v>526</v>
      </c>
      <c r="D953" s="135" t="s">
        <v>38</v>
      </c>
      <c r="E953" s="135" t="s">
        <v>8</v>
      </c>
      <c r="F953" s="133"/>
      <c r="G953" s="136">
        <v>300</v>
      </c>
    </row>
    <row r="954" spans="1:7" x14ac:dyDescent="0.25">
      <c r="A954" s="137"/>
      <c r="B954" s="137"/>
      <c r="C954" s="135" t="s">
        <v>932</v>
      </c>
      <c r="D954" s="135" t="s">
        <v>318</v>
      </c>
      <c r="E954" s="135" t="s">
        <v>8</v>
      </c>
      <c r="F954" s="133"/>
      <c r="G954" s="136">
        <v>500</v>
      </c>
    </row>
    <row r="955" spans="1:7" x14ac:dyDescent="0.25">
      <c r="A955" s="137"/>
      <c r="B955" s="137"/>
      <c r="C955" s="135" t="s">
        <v>933</v>
      </c>
      <c r="D955" s="135" t="s">
        <v>461</v>
      </c>
      <c r="E955" s="135" t="s">
        <v>8</v>
      </c>
      <c r="F955" s="133"/>
      <c r="G955" s="136">
        <v>300</v>
      </c>
    </row>
    <row r="956" spans="1:7" x14ac:dyDescent="0.25">
      <c r="A956" s="137"/>
      <c r="B956" s="137"/>
      <c r="C956" s="135" t="s">
        <v>934</v>
      </c>
      <c r="D956" s="135" t="s">
        <v>8</v>
      </c>
      <c r="E956" s="135" t="s">
        <v>8</v>
      </c>
      <c r="F956" s="133"/>
      <c r="G956" s="136">
        <v>30</v>
      </c>
    </row>
    <row r="957" spans="1:7" x14ac:dyDescent="0.25">
      <c r="A957" s="137"/>
      <c r="B957" s="137"/>
      <c r="C957" s="135" t="s">
        <v>935</v>
      </c>
      <c r="D957" s="135" t="s">
        <v>349</v>
      </c>
      <c r="E957" s="135" t="s">
        <v>8</v>
      </c>
      <c r="F957" s="133"/>
      <c r="G957" s="136">
        <v>1000</v>
      </c>
    </row>
    <row r="958" spans="1:7" x14ac:dyDescent="0.25">
      <c r="A958" s="137"/>
      <c r="B958" s="137"/>
      <c r="C958" s="135" t="s">
        <v>556</v>
      </c>
      <c r="D958" s="135" t="s">
        <v>665</v>
      </c>
      <c r="E958" s="135" t="s">
        <v>8</v>
      </c>
      <c r="F958" s="133"/>
      <c r="G958" s="136">
        <v>100</v>
      </c>
    </row>
    <row r="959" spans="1:7" x14ac:dyDescent="0.25">
      <c r="A959" s="137"/>
      <c r="B959" s="137"/>
      <c r="C959" s="135" t="s">
        <v>505</v>
      </c>
      <c r="D959" s="135" t="s">
        <v>133</v>
      </c>
      <c r="E959" s="135" t="s">
        <v>8</v>
      </c>
      <c r="F959" s="133"/>
      <c r="G959" s="136">
        <v>25</v>
      </c>
    </row>
    <row r="960" spans="1:7" x14ac:dyDescent="0.25">
      <c r="A960" s="137"/>
      <c r="B960" s="137"/>
      <c r="C960" s="135" t="s">
        <v>494</v>
      </c>
      <c r="D960" s="135" t="s">
        <v>247</v>
      </c>
      <c r="E960" s="135" t="s">
        <v>8</v>
      </c>
      <c r="F960" s="133"/>
      <c r="G960" s="136">
        <v>300</v>
      </c>
    </row>
    <row r="961" spans="1:7" x14ac:dyDescent="0.25">
      <c r="A961" s="137"/>
      <c r="B961" s="137"/>
      <c r="C961" s="135" t="s">
        <v>936</v>
      </c>
      <c r="D961" s="135" t="s">
        <v>565</v>
      </c>
      <c r="E961" s="135" t="s">
        <v>8</v>
      </c>
      <c r="F961" s="133"/>
      <c r="G961" s="136">
        <v>50</v>
      </c>
    </row>
    <row r="962" spans="1:7" x14ac:dyDescent="0.25">
      <c r="A962" s="137"/>
      <c r="B962" s="137"/>
      <c r="C962" s="135" t="s">
        <v>524</v>
      </c>
      <c r="D962" s="135" t="s">
        <v>360</v>
      </c>
      <c r="E962" s="135" t="s">
        <v>8</v>
      </c>
      <c r="F962" s="133"/>
      <c r="G962" s="136">
        <v>25</v>
      </c>
    </row>
    <row r="963" spans="1:7" x14ac:dyDescent="0.25">
      <c r="A963" s="137"/>
      <c r="B963" s="137"/>
      <c r="C963" s="135" t="s">
        <v>555</v>
      </c>
      <c r="D963" s="135" t="s">
        <v>121</v>
      </c>
      <c r="E963" s="135" t="s">
        <v>8</v>
      </c>
      <c r="F963" s="133"/>
      <c r="G963" s="136">
        <v>300</v>
      </c>
    </row>
    <row r="964" spans="1:7" x14ac:dyDescent="0.25">
      <c r="A964" s="137"/>
      <c r="B964" s="137"/>
      <c r="C964" s="135" t="s">
        <v>937</v>
      </c>
      <c r="D964" s="135" t="s">
        <v>108</v>
      </c>
      <c r="E964" s="135" t="s">
        <v>8</v>
      </c>
      <c r="F964" s="133"/>
      <c r="G964" s="136">
        <v>100</v>
      </c>
    </row>
    <row r="965" spans="1:7" x14ac:dyDescent="0.25">
      <c r="A965" s="137"/>
      <c r="B965" s="137"/>
      <c r="C965" s="135" t="s">
        <v>455</v>
      </c>
      <c r="D965" s="135" t="s">
        <v>67</v>
      </c>
      <c r="E965" s="135" t="s">
        <v>8</v>
      </c>
      <c r="F965" s="133"/>
      <c r="G965" s="136">
        <v>300</v>
      </c>
    </row>
    <row r="966" spans="1:7" x14ac:dyDescent="0.25">
      <c r="A966" s="137"/>
      <c r="B966" s="137"/>
      <c r="C966" s="135" t="s">
        <v>459</v>
      </c>
      <c r="D966" s="135" t="s">
        <v>458</v>
      </c>
      <c r="E966" s="135" t="s">
        <v>8</v>
      </c>
      <c r="F966" s="133"/>
      <c r="G966" s="136">
        <v>100</v>
      </c>
    </row>
    <row r="967" spans="1:7" x14ac:dyDescent="0.25">
      <c r="A967" s="137"/>
      <c r="B967" s="137"/>
      <c r="C967" s="135" t="s">
        <v>553</v>
      </c>
      <c r="D967" s="135" t="s">
        <v>58</v>
      </c>
      <c r="E967" s="135" t="s">
        <v>8</v>
      </c>
      <c r="F967" s="133"/>
      <c r="G967" s="136">
        <v>100</v>
      </c>
    </row>
    <row r="968" spans="1:7" x14ac:dyDescent="0.25">
      <c r="A968" s="137"/>
      <c r="B968" s="137"/>
      <c r="C968" s="135" t="s">
        <v>513</v>
      </c>
      <c r="D968" s="135" t="s">
        <v>360</v>
      </c>
      <c r="E968" s="135" t="s">
        <v>8</v>
      </c>
      <c r="F968" s="133"/>
      <c r="G968" s="136">
        <v>300</v>
      </c>
    </row>
    <row r="969" spans="1:7" x14ac:dyDescent="0.25">
      <c r="A969" s="137"/>
      <c r="B969" s="137"/>
      <c r="C969" s="135" t="s">
        <v>451</v>
      </c>
      <c r="D969" s="135" t="s">
        <v>450</v>
      </c>
      <c r="E969" s="135" t="s">
        <v>8</v>
      </c>
      <c r="F969" s="133"/>
      <c r="G969" s="136">
        <v>100</v>
      </c>
    </row>
    <row r="970" spans="1:7" x14ac:dyDescent="0.25">
      <c r="A970" s="137"/>
      <c r="B970" s="137"/>
      <c r="C970" s="135" t="s">
        <v>938</v>
      </c>
      <c r="D970" s="135" t="s">
        <v>38</v>
      </c>
      <c r="E970" s="135" t="s">
        <v>8</v>
      </c>
      <c r="F970" s="133"/>
      <c r="G970" s="136">
        <v>10</v>
      </c>
    </row>
    <row r="971" spans="1:7" x14ac:dyDescent="0.25">
      <c r="A971" s="137"/>
      <c r="B971" s="138">
        <v>42584</v>
      </c>
      <c r="C971" s="135" t="s">
        <v>920</v>
      </c>
      <c r="D971" s="135" t="s">
        <v>74</v>
      </c>
      <c r="E971" s="135" t="s">
        <v>95</v>
      </c>
      <c r="F971" s="135">
        <v>500</v>
      </c>
      <c r="G971" s="136">
        <v>500</v>
      </c>
    </row>
    <row r="972" spans="1:7" x14ac:dyDescent="0.25">
      <c r="A972" s="137"/>
      <c r="B972" s="137"/>
      <c r="C972" s="135" t="s">
        <v>921</v>
      </c>
      <c r="D972" s="135" t="s">
        <v>8</v>
      </c>
      <c r="E972" s="135" t="s">
        <v>8</v>
      </c>
      <c r="F972" s="133"/>
      <c r="G972" s="136">
        <v>300</v>
      </c>
    </row>
    <row r="973" spans="1:7" x14ac:dyDescent="0.25">
      <c r="A973" s="137"/>
      <c r="B973" s="138">
        <v>42586</v>
      </c>
      <c r="C973" s="135" t="s">
        <v>925</v>
      </c>
      <c r="D973" s="135" t="s">
        <v>63</v>
      </c>
      <c r="E973" s="135" t="s">
        <v>59</v>
      </c>
      <c r="F973" s="135">
        <v>300</v>
      </c>
      <c r="G973" s="136">
        <v>300</v>
      </c>
    </row>
    <row r="974" spans="1:7" x14ac:dyDescent="0.25">
      <c r="A974" s="137"/>
      <c r="B974" s="137"/>
      <c r="C974" s="135" t="s">
        <v>926</v>
      </c>
      <c r="D974" s="135" t="s">
        <v>133</v>
      </c>
      <c r="E974" s="135" t="s">
        <v>130</v>
      </c>
      <c r="F974" s="135">
        <v>5000</v>
      </c>
      <c r="G974" s="136">
        <v>5000</v>
      </c>
    </row>
    <row r="975" spans="1:7" x14ac:dyDescent="0.25">
      <c r="A975" s="137"/>
      <c r="B975" s="137"/>
      <c r="C975" s="135" t="s">
        <v>927</v>
      </c>
      <c r="D975" s="135" t="s">
        <v>928</v>
      </c>
      <c r="E975" s="135" t="s">
        <v>53</v>
      </c>
      <c r="F975" s="135">
        <v>400</v>
      </c>
      <c r="G975" s="136">
        <v>400</v>
      </c>
    </row>
    <row r="976" spans="1:7" x14ac:dyDescent="0.25">
      <c r="A976" s="137"/>
      <c r="B976" s="137"/>
      <c r="C976" s="135" t="s">
        <v>929</v>
      </c>
      <c r="D976" s="135" t="s">
        <v>8</v>
      </c>
      <c r="E976" s="135" t="s">
        <v>8</v>
      </c>
      <c r="F976" s="133"/>
      <c r="G976" s="136">
        <v>500</v>
      </c>
    </row>
    <row r="977" spans="1:7" x14ac:dyDescent="0.25">
      <c r="A977" s="137"/>
      <c r="B977" s="137"/>
      <c r="C977" s="135" t="s">
        <v>930</v>
      </c>
      <c r="D977" s="135" t="s">
        <v>8</v>
      </c>
      <c r="E977" s="135" t="s">
        <v>8</v>
      </c>
      <c r="F977" s="133"/>
      <c r="G977" s="136">
        <v>350</v>
      </c>
    </row>
    <row r="978" spans="1:7" x14ac:dyDescent="0.25">
      <c r="A978" s="137"/>
      <c r="B978" s="138">
        <v>42588</v>
      </c>
      <c r="C978" s="135" t="s">
        <v>215</v>
      </c>
      <c r="D978" s="135" t="s">
        <v>8</v>
      </c>
      <c r="E978" s="135" t="s">
        <v>8</v>
      </c>
      <c r="F978" s="133"/>
      <c r="G978" s="136">
        <v>1725</v>
      </c>
    </row>
    <row r="979" spans="1:7" x14ac:dyDescent="0.25">
      <c r="A979" s="137"/>
      <c r="B979" s="137"/>
      <c r="C979" s="135" t="s">
        <v>666</v>
      </c>
      <c r="D979" s="135" t="s">
        <v>423</v>
      </c>
      <c r="E979" s="135" t="s">
        <v>8</v>
      </c>
      <c r="F979" s="133"/>
      <c r="G979" s="136">
        <v>100</v>
      </c>
    </row>
    <row r="980" spans="1:7" x14ac:dyDescent="0.25">
      <c r="A980" s="137"/>
      <c r="B980" s="137"/>
      <c r="C980" s="135" t="s">
        <v>734</v>
      </c>
      <c r="D980" s="135" t="s">
        <v>735</v>
      </c>
      <c r="E980" s="135" t="s">
        <v>8</v>
      </c>
      <c r="F980" s="133"/>
      <c r="G980" s="136">
        <v>70</v>
      </c>
    </row>
    <row r="981" spans="1:7" x14ac:dyDescent="0.25">
      <c r="A981" s="137"/>
      <c r="B981" s="137"/>
      <c r="C981" s="135" t="s">
        <v>462</v>
      </c>
      <c r="D981" s="135" t="s">
        <v>247</v>
      </c>
      <c r="E981" s="135" t="s">
        <v>8</v>
      </c>
      <c r="F981" s="133"/>
      <c r="G981" s="136">
        <v>300</v>
      </c>
    </row>
    <row r="982" spans="1:7" x14ac:dyDescent="0.25">
      <c r="A982" s="137"/>
      <c r="B982" s="137"/>
      <c r="C982" s="135" t="s">
        <v>939</v>
      </c>
      <c r="D982" s="135" t="s">
        <v>775</v>
      </c>
      <c r="E982" s="135" t="s">
        <v>8</v>
      </c>
      <c r="F982" s="133"/>
      <c r="G982" s="136">
        <v>100</v>
      </c>
    </row>
    <row r="983" spans="1:7" x14ac:dyDescent="0.25">
      <c r="A983" s="137"/>
      <c r="B983" s="137"/>
      <c r="C983" s="135" t="s">
        <v>460</v>
      </c>
      <c r="D983" s="135" t="s">
        <v>342</v>
      </c>
      <c r="E983" s="135" t="s">
        <v>8</v>
      </c>
      <c r="F983" s="133"/>
      <c r="G983" s="136">
        <v>25</v>
      </c>
    </row>
    <row r="984" spans="1:7" x14ac:dyDescent="0.25">
      <c r="A984" s="137"/>
      <c r="B984" s="137"/>
      <c r="C984" s="135" t="s">
        <v>940</v>
      </c>
      <c r="D984" s="135" t="s">
        <v>745</v>
      </c>
      <c r="E984" s="135" t="s">
        <v>8</v>
      </c>
      <c r="F984" s="133"/>
      <c r="G984" s="136">
        <v>1000</v>
      </c>
    </row>
    <row r="985" spans="1:7" x14ac:dyDescent="0.25">
      <c r="A985" s="137"/>
      <c r="B985" s="137"/>
      <c r="C985" s="135" t="s">
        <v>518</v>
      </c>
      <c r="D985" s="135" t="s">
        <v>71</v>
      </c>
      <c r="E985" s="135" t="s">
        <v>8</v>
      </c>
      <c r="F985" s="133"/>
      <c r="G985" s="136">
        <v>300</v>
      </c>
    </row>
    <row r="986" spans="1:7" x14ac:dyDescent="0.25">
      <c r="A986" s="137"/>
      <c r="B986" s="137"/>
      <c r="C986" s="135" t="s">
        <v>467</v>
      </c>
      <c r="D986" s="135" t="s">
        <v>441</v>
      </c>
      <c r="E986" s="135" t="s">
        <v>8</v>
      </c>
      <c r="F986" s="133"/>
      <c r="G986" s="136">
        <v>25</v>
      </c>
    </row>
    <row r="987" spans="1:7" x14ac:dyDescent="0.25">
      <c r="A987" s="137"/>
      <c r="B987" s="138">
        <v>42589</v>
      </c>
      <c r="C987" s="135" t="s">
        <v>215</v>
      </c>
      <c r="D987" s="135" t="s">
        <v>8</v>
      </c>
      <c r="E987" s="135" t="s">
        <v>8</v>
      </c>
      <c r="F987" s="133"/>
      <c r="G987" s="136">
        <v>1000</v>
      </c>
    </row>
    <row r="988" spans="1:7" x14ac:dyDescent="0.25">
      <c r="A988" s="137"/>
      <c r="B988" s="137"/>
      <c r="C988" s="135" t="s">
        <v>146</v>
      </c>
      <c r="D988" s="135" t="s">
        <v>941</v>
      </c>
      <c r="E988" s="135" t="s">
        <v>8</v>
      </c>
      <c r="F988" s="133"/>
      <c r="G988" s="136">
        <v>100</v>
      </c>
    </row>
    <row r="989" spans="1:7" x14ac:dyDescent="0.25">
      <c r="A989" s="137"/>
      <c r="B989" s="137"/>
      <c r="C989" s="135" t="s">
        <v>373</v>
      </c>
      <c r="D989" s="135" t="s">
        <v>80</v>
      </c>
      <c r="E989" s="135" t="s">
        <v>8</v>
      </c>
      <c r="F989" s="133"/>
      <c r="G989" s="136">
        <v>300</v>
      </c>
    </row>
    <row r="990" spans="1:7" x14ac:dyDescent="0.25">
      <c r="A990" s="137"/>
      <c r="B990" s="137"/>
      <c r="C990" s="135" t="s">
        <v>739</v>
      </c>
      <c r="D990" s="135" t="s">
        <v>108</v>
      </c>
      <c r="E990" s="135" t="s">
        <v>8</v>
      </c>
      <c r="F990" s="133"/>
      <c r="G990" s="136">
        <v>100</v>
      </c>
    </row>
    <row r="991" spans="1:7" x14ac:dyDescent="0.25">
      <c r="A991" s="137"/>
      <c r="B991" s="137"/>
      <c r="C991" s="135" t="s">
        <v>789</v>
      </c>
      <c r="D991" s="135" t="s">
        <v>790</v>
      </c>
      <c r="E991" s="135" t="s">
        <v>8</v>
      </c>
      <c r="F991" s="133"/>
      <c r="G991" s="136">
        <v>300</v>
      </c>
    </row>
    <row r="992" spans="1:7" x14ac:dyDescent="0.25">
      <c r="A992" s="137"/>
      <c r="B992" s="137"/>
      <c r="C992" s="135" t="s">
        <v>806</v>
      </c>
      <c r="D992" s="135" t="s">
        <v>703</v>
      </c>
      <c r="E992" s="135" t="s">
        <v>8</v>
      </c>
      <c r="F992" s="133"/>
      <c r="G992" s="136">
        <v>100</v>
      </c>
    </row>
    <row r="993" spans="1:7" x14ac:dyDescent="0.25">
      <c r="A993" s="137"/>
      <c r="B993" s="138">
        <v>42590</v>
      </c>
      <c r="C993" s="135" t="s">
        <v>215</v>
      </c>
      <c r="D993" s="135" t="s">
        <v>8</v>
      </c>
      <c r="E993" s="135" t="s">
        <v>8</v>
      </c>
      <c r="F993" s="133"/>
      <c r="G993" s="136">
        <v>1700</v>
      </c>
    </row>
    <row r="994" spans="1:7" x14ac:dyDescent="0.25">
      <c r="A994" s="137"/>
      <c r="B994" s="137"/>
      <c r="C994" s="135" t="s">
        <v>324</v>
      </c>
      <c r="D994" s="135" t="s">
        <v>360</v>
      </c>
      <c r="E994" s="135" t="s">
        <v>8</v>
      </c>
      <c r="F994" s="133"/>
      <c r="G994" s="136">
        <v>100</v>
      </c>
    </row>
    <row r="995" spans="1:7" x14ac:dyDescent="0.25">
      <c r="A995" s="137"/>
      <c r="B995" s="137"/>
      <c r="C995" s="135" t="s">
        <v>350</v>
      </c>
      <c r="D995" s="135" t="s">
        <v>38</v>
      </c>
      <c r="E995" s="135" t="s">
        <v>8</v>
      </c>
      <c r="F995" s="133"/>
      <c r="G995" s="136">
        <v>25</v>
      </c>
    </row>
    <row r="996" spans="1:7" x14ac:dyDescent="0.25">
      <c r="A996" s="137"/>
      <c r="B996" s="137"/>
      <c r="C996" s="135" t="s">
        <v>582</v>
      </c>
      <c r="D996" s="135" t="s">
        <v>583</v>
      </c>
      <c r="E996" s="135" t="s">
        <v>8</v>
      </c>
      <c r="F996" s="133"/>
      <c r="G996" s="136">
        <v>1000</v>
      </c>
    </row>
    <row r="997" spans="1:7" x14ac:dyDescent="0.25">
      <c r="A997" s="137"/>
      <c r="B997" s="137"/>
      <c r="C997" s="135" t="s">
        <v>621</v>
      </c>
      <c r="D997" s="135" t="s">
        <v>661</v>
      </c>
      <c r="E997" s="135" t="s">
        <v>8</v>
      </c>
      <c r="F997" s="133"/>
      <c r="G997" s="136">
        <v>100</v>
      </c>
    </row>
    <row r="998" spans="1:7" x14ac:dyDescent="0.25">
      <c r="A998" s="137"/>
      <c r="B998" s="137"/>
      <c r="C998" s="135" t="s">
        <v>727</v>
      </c>
      <c r="D998" s="135" t="s">
        <v>71</v>
      </c>
      <c r="E998" s="135" t="s">
        <v>8</v>
      </c>
      <c r="F998" s="133"/>
      <c r="G998" s="136">
        <v>300</v>
      </c>
    </row>
    <row r="999" spans="1:7" x14ac:dyDescent="0.25">
      <c r="A999" s="137"/>
      <c r="B999" s="137"/>
      <c r="C999" s="135" t="s">
        <v>462</v>
      </c>
      <c r="D999" s="135" t="s">
        <v>247</v>
      </c>
      <c r="E999" s="135" t="s">
        <v>8</v>
      </c>
      <c r="F999" s="133"/>
      <c r="G999" s="136">
        <v>25</v>
      </c>
    </row>
    <row r="1000" spans="1:7" x14ac:dyDescent="0.25">
      <c r="A1000" s="137"/>
      <c r="B1000" s="137"/>
      <c r="C1000" s="135" t="s">
        <v>798</v>
      </c>
      <c r="D1000" s="135" t="s">
        <v>121</v>
      </c>
      <c r="E1000" s="135" t="s">
        <v>8</v>
      </c>
      <c r="F1000" s="133"/>
      <c r="G1000" s="136">
        <v>3425</v>
      </c>
    </row>
    <row r="1001" spans="1:7" x14ac:dyDescent="0.25">
      <c r="A1001" s="137"/>
      <c r="B1001" s="137"/>
      <c r="C1001" s="135" t="s">
        <v>897</v>
      </c>
      <c r="D1001" s="135" t="s">
        <v>16</v>
      </c>
      <c r="E1001" s="135" t="s">
        <v>8</v>
      </c>
      <c r="F1001" s="133"/>
      <c r="G1001" s="136">
        <v>100</v>
      </c>
    </row>
    <row r="1002" spans="1:7" x14ac:dyDescent="0.25">
      <c r="A1002" s="137"/>
      <c r="B1002" s="137"/>
      <c r="C1002" s="135" t="s">
        <v>952</v>
      </c>
      <c r="D1002" s="135" t="s">
        <v>129</v>
      </c>
      <c r="E1002" s="135" t="s">
        <v>8</v>
      </c>
      <c r="F1002" s="133"/>
      <c r="G1002" s="136">
        <v>30</v>
      </c>
    </row>
    <row r="1003" spans="1:7" x14ac:dyDescent="0.25">
      <c r="A1003" s="137"/>
      <c r="B1003" s="137"/>
      <c r="C1003" s="135" t="s">
        <v>953</v>
      </c>
      <c r="D1003" s="135" t="s">
        <v>954</v>
      </c>
      <c r="E1003" s="135" t="s">
        <v>8</v>
      </c>
      <c r="F1003" s="133"/>
      <c r="G1003" s="136">
        <v>1000</v>
      </c>
    </row>
    <row r="1004" spans="1:7" x14ac:dyDescent="0.25">
      <c r="A1004" s="137"/>
      <c r="B1004" s="137"/>
      <c r="C1004" s="135" t="s">
        <v>955</v>
      </c>
      <c r="D1004" s="135" t="s">
        <v>452</v>
      </c>
      <c r="E1004" s="135" t="s">
        <v>8</v>
      </c>
      <c r="F1004" s="133"/>
      <c r="G1004" s="136">
        <v>100</v>
      </c>
    </row>
    <row r="1005" spans="1:7" x14ac:dyDescent="0.25">
      <c r="A1005" s="137"/>
      <c r="B1005" s="138">
        <v>42591</v>
      </c>
      <c r="C1005" s="135" t="s">
        <v>215</v>
      </c>
      <c r="D1005" s="135" t="s">
        <v>8</v>
      </c>
      <c r="E1005" s="135" t="s">
        <v>8</v>
      </c>
      <c r="F1005" s="133"/>
      <c r="G1005" s="136">
        <v>300</v>
      </c>
    </row>
    <row r="1006" spans="1:7" x14ac:dyDescent="0.25">
      <c r="A1006" s="137"/>
      <c r="B1006" s="137"/>
      <c r="C1006" s="135" t="s">
        <v>253</v>
      </c>
      <c r="D1006" s="135" t="s">
        <v>253</v>
      </c>
      <c r="E1006" s="135" t="s">
        <v>8</v>
      </c>
      <c r="F1006" s="133"/>
      <c r="G1006" s="136">
        <v>700</v>
      </c>
    </row>
    <row r="1007" spans="1:7" x14ac:dyDescent="0.25">
      <c r="A1007" s="137"/>
      <c r="B1007" s="137"/>
      <c r="C1007" s="135" t="s">
        <v>723</v>
      </c>
      <c r="D1007" s="135" t="s">
        <v>258</v>
      </c>
      <c r="E1007" s="135" t="s">
        <v>8</v>
      </c>
      <c r="F1007" s="133"/>
      <c r="G1007" s="136">
        <v>25</v>
      </c>
    </row>
    <row r="1008" spans="1:7" x14ac:dyDescent="0.25">
      <c r="A1008" s="137"/>
      <c r="B1008" s="137"/>
      <c r="C1008" s="135" t="s">
        <v>759</v>
      </c>
      <c r="D1008" s="135" t="s">
        <v>247</v>
      </c>
      <c r="E1008" s="135" t="s">
        <v>8</v>
      </c>
      <c r="F1008" s="133"/>
      <c r="G1008" s="136">
        <v>300</v>
      </c>
    </row>
    <row r="1009" spans="1:7" x14ac:dyDescent="0.25">
      <c r="A1009" s="137"/>
      <c r="B1009" s="138">
        <v>42592</v>
      </c>
      <c r="C1009" s="135" t="s">
        <v>215</v>
      </c>
      <c r="D1009" s="135" t="s">
        <v>8</v>
      </c>
      <c r="E1009" s="135" t="s">
        <v>8</v>
      </c>
      <c r="F1009" s="133"/>
      <c r="G1009" s="136">
        <v>600</v>
      </c>
    </row>
    <row r="1010" spans="1:7" x14ac:dyDescent="0.25">
      <c r="A1010" s="137"/>
      <c r="B1010" s="137"/>
      <c r="C1010" s="135" t="s">
        <v>760</v>
      </c>
      <c r="D1010" s="135" t="s">
        <v>38</v>
      </c>
      <c r="E1010" s="135" t="s">
        <v>8</v>
      </c>
      <c r="F1010" s="133"/>
      <c r="G1010" s="136">
        <v>100</v>
      </c>
    </row>
    <row r="1011" spans="1:7" x14ac:dyDescent="0.25">
      <c r="A1011" s="137"/>
      <c r="B1011" s="137"/>
      <c r="C1011" s="135" t="s">
        <v>796</v>
      </c>
      <c r="D1011" s="135" t="s">
        <v>797</v>
      </c>
      <c r="E1011" s="135" t="s">
        <v>8</v>
      </c>
      <c r="F1011" s="133"/>
      <c r="G1011" s="136">
        <v>300</v>
      </c>
    </row>
    <row r="1012" spans="1:7" x14ac:dyDescent="0.25">
      <c r="A1012" s="137"/>
      <c r="B1012" s="138">
        <v>42593</v>
      </c>
      <c r="C1012" s="135" t="s">
        <v>949</v>
      </c>
      <c r="D1012" s="135" t="s">
        <v>8</v>
      </c>
      <c r="E1012" s="135" t="s">
        <v>8</v>
      </c>
      <c r="F1012" s="133"/>
      <c r="G1012" s="136">
        <v>50000</v>
      </c>
    </row>
    <row r="1013" spans="1:7" x14ac:dyDescent="0.25">
      <c r="A1013" s="137"/>
      <c r="B1013" s="138">
        <v>42594</v>
      </c>
      <c r="C1013" s="135" t="s">
        <v>8</v>
      </c>
      <c r="D1013" s="135" t="s">
        <v>769</v>
      </c>
      <c r="E1013" s="135" t="s">
        <v>8</v>
      </c>
      <c r="F1013" s="133"/>
      <c r="G1013" s="136">
        <v>198</v>
      </c>
    </row>
    <row r="1014" spans="1:7" x14ac:dyDescent="0.25">
      <c r="A1014" s="137"/>
      <c r="B1014" s="137"/>
      <c r="C1014" s="135" t="s">
        <v>215</v>
      </c>
      <c r="D1014" s="135" t="s">
        <v>8</v>
      </c>
      <c r="E1014" s="135" t="s">
        <v>8</v>
      </c>
      <c r="F1014" s="133"/>
      <c r="G1014" s="136">
        <v>325</v>
      </c>
    </row>
    <row r="1015" spans="1:7" x14ac:dyDescent="0.25">
      <c r="A1015" s="137"/>
      <c r="B1015" s="137"/>
      <c r="C1015" s="135" t="s">
        <v>953</v>
      </c>
      <c r="D1015" s="135" t="s">
        <v>954</v>
      </c>
      <c r="E1015" s="135" t="s">
        <v>8</v>
      </c>
      <c r="F1015" s="133"/>
      <c r="G1015" s="136">
        <v>1000</v>
      </c>
    </row>
    <row r="1016" spans="1:7" x14ac:dyDescent="0.25">
      <c r="A1016" s="137"/>
      <c r="B1016" s="137"/>
      <c r="C1016" s="135" t="s">
        <v>528</v>
      </c>
      <c r="D1016" s="135" t="s">
        <v>360</v>
      </c>
      <c r="E1016" s="135" t="s">
        <v>8</v>
      </c>
      <c r="F1016" s="133"/>
      <c r="G1016" s="136">
        <v>1000</v>
      </c>
    </row>
    <row r="1017" spans="1:7" x14ac:dyDescent="0.25">
      <c r="A1017" s="137"/>
      <c r="B1017" s="137"/>
      <c r="C1017" s="135" t="s">
        <v>963</v>
      </c>
      <c r="D1017" s="135" t="s">
        <v>74</v>
      </c>
      <c r="E1017" s="135" t="s">
        <v>8</v>
      </c>
      <c r="F1017" s="133"/>
      <c r="G1017" s="136">
        <v>500</v>
      </c>
    </row>
    <row r="1018" spans="1:7" x14ac:dyDescent="0.25">
      <c r="A1018" s="137"/>
      <c r="B1018" s="137"/>
      <c r="C1018" s="135" t="s">
        <v>958</v>
      </c>
      <c r="D1018" s="135" t="s">
        <v>8</v>
      </c>
      <c r="E1018" s="135" t="s">
        <v>8</v>
      </c>
      <c r="F1018" s="133"/>
      <c r="G1018" s="136">
        <v>500</v>
      </c>
    </row>
    <row r="1019" spans="1:7" x14ac:dyDescent="0.25">
      <c r="A1019" s="137"/>
      <c r="B1019" s="137"/>
      <c r="C1019" s="135" t="s">
        <v>959</v>
      </c>
      <c r="D1019" s="135" t="s">
        <v>8</v>
      </c>
      <c r="E1019" s="135" t="s">
        <v>8</v>
      </c>
      <c r="F1019" s="133"/>
      <c r="G1019" s="136">
        <v>500</v>
      </c>
    </row>
    <row r="1020" spans="1:7" x14ac:dyDescent="0.25">
      <c r="A1020" s="137"/>
      <c r="B1020" s="137"/>
      <c r="C1020" s="135" t="s">
        <v>960</v>
      </c>
      <c r="D1020" s="135" t="s">
        <v>8</v>
      </c>
      <c r="E1020" s="135" t="s">
        <v>8</v>
      </c>
      <c r="F1020" s="133"/>
      <c r="G1020" s="136">
        <v>200</v>
      </c>
    </row>
    <row r="1021" spans="1:7" x14ac:dyDescent="0.25">
      <c r="A1021" s="137"/>
      <c r="B1021" s="138">
        <v>42598</v>
      </c>
      <c r="C1021" s="135" t="s">
        <v>215</v>
      </c>
      <c r="D1021" s="135" t="s">
        <v>8</v>
      </c>
      <c r="E1021" s="135" t="s">
        <v>8</v>
      </c>
      <c r="F1021" s="133"/>
      <c r="G1021" s="136">
        <v>1300.93</v>
      </c>
    </row>
    <row r="1022" spans="1:7" x14ac:dyDescent="0.25">
      <c r="A1022" s="137"/>
      <c r="B1022" s="137"/>
      <c r="C1022" s="135" t="s">
        <v>895</v>
      </c>
      <c r="D1022" s="135" t="s">
        <v>573</v>
      </c>
      <c r="E1022" s="135" t="s">
        <v>8</v>
      </c>
      <c r="F1022" s="133"/>
      <c r="G1022" s="136">
        <v>100.06</v>
      </c>
    </row>
    <row r="1023" spans="1:7" x14ac:dyDescent="0.25">
      <c r="A1023" s="137"/>
      <c r="B1023" s="137"/>
      <c r="C1023" s="135" t="s">
        <v>951</v>
      </c>
      <c r="D1023" s="135" t="s">
        <v>8</v>
      </c>
      <c r="E1023" s="135" t="s">
        <v>8</v>
      </c>
      <c r="F1023" s="133"/>
      <c r="G1023" s="136">
        <v>300</v>
      </c>
    </row>
    <row r="1024" spans="1:7" x14ac:dyDescent="0.25">
      <c r="A1024" s="137"/>
      <c r="B1024" s="137"/>
      <c r="C1024" s="135" t="s">
        <v>970</v>
      </c>
      <c r="D1024" s="135" t="s">
        <v>8</v>
      </c>
      <c r="E1024" s="135" t="s">
        <v>8</v>
      </c>
      <c r="F1024" s="133"/>
      <c r="G1024" s="136">
        <v>100</v>
      </c>
    </row>
    <row r="1025" spans="1:7" x14ac:dyDescent="0.25">
      <c r="A1025" s="137"/>
      <c r="B1025" s="138">
        <v>42595</v>
      </c>
      <c r="C1025" s="135" t="s">
        <v>215</v>
      </c>
      <c r="D1025" s="135" t="s">
        <v>8</v>
      </c>
      <c r="E1025" s="135" t="s">
        <v>8</v>
      </c>
      <c r="F1025" s="133"/>
      <c r="G1025" s="136">
        <v>100</v>
      </c>
    </row>
    <row r="1026" spans="1:7" x14ac:dyDescent="0.25">
      <c r="A1026" s="137"/>
      <c r="B1026" s="137"/>
      <c r="C1026" s="135" t="s">
        <v>961</v>
      </c>
      <c r="D1026" s="135" t="s">
        <v>8</v>
      </c>
      <c r="E1026" s="135" t="s">
        <v>8</v>
      </c>
      <c r="F1026" s="133"/>
      <c r="G1026" s="136">
        <v>300</v>
      </c>
    </row>
    <row r="1027" spans="1:7" x14ac:dyDescent="0.25">
      <c r="A1027" s="137"/>
      <c r="B1027" s="138">
        <v>42596</v>
      </c>
      <c r="C1027" s="135" t="s">
        <v>953</v>
      </c>
      <c r="D1027" s="135" t="s">
        <v>954</v>
      </c>
      <c r="E1027" s="135" t="s">
        <v>8</v>
      </c>
      <c r="F1027" s="133"/>
      <c r="G1027" s="136">
        <v>1000</v>
      </c>
    </row>
    <row r="1028" spans="1:7" x14ac:dyDescent="0.25">
      <c r="A1028" s="137"/>
      <c r="B1028" s="138">
        <v>42597</v>
      </c>
      <c r="C1028" s="135" t="s">
        <v>964</v>
      </c>
      <c r="D1028" s="135" t="s">
        <v>121</v>
      </c>
      <c r="E1028" s="135" t="s">
        <v>8</v>
      </c>
      <c r="F1028" s="133"/>
      <c r="G1028" s="136">
        <v>200.14</v>
      </c>
    </row>
    <row r="1029" spans="1:7" x14ac:dyDescent="0.25">
      <c r="A1029" s="137"/>
      <c r="B1029" s="138">
        <v>42599</v>
      </c>
      <c r="C1029" s="135" t="s">
        <v>965</v>
      </c>
      <c r="D1029" s="135" t="s">
        <v>103</v>
      </c>
      <c r="E1029" s="135" t="s">
        <v>8</v>
      </c>
      <c r="F1029" s="133"/>
      <c r="G1029" s="136">
        <v>100</v>
      </c>
    </row>
    <row r="1030" spans="1:7" x14ac:dyDescent="0.25">
      <c r="A1030" s="137"/>
      <c r="B1030" s="137"/>
      <c r="C1030" s="135" t="s">
        <v>976</v>
      </c>
      <c r="D1030" s="135" t="s">
        <v>8</v>
      </c>
      <c r="E1030" s="135" t="s">
        <v>8</v>
      </c>
      <c r="F1030" s="133"/>
      <c r="G1030" s="136">
        <v>25.02</v>
      </c>
    </row>
    <row r="1031" spans="1:7" x14ac:dyDescent="0.25">
      <c r="A1031" s="137"/>
      <c r="B1031" s="138">
        <v>42600</v>
      </c>
      <c r="C1031" s="135" t="s">
        <v>976</v>
      </c>
      <c r="D1031" s="135" t="s">
        <v>8</v>
      </c>
      <c r="E1031" s="135" t="s">
        <v>8</v>
      </c>
      <c r="F1031" s="133"/>
      <c r="G1031" s="136">
        <v>500</v>
      </c>
    </row>
    <row r="1032" spans="1:7" x14ac:dyDescent="0.25">
      <c r="A1032" s="137"/>
      <c r="B1032" s="138">
        <v>42601</v>
      </c>
      <c r="C1032" s="135" t="s">
        <v>976</v>
      </c>
      <c r="D1032" s="135" t="s">
        <v>8</v>
      </c>
      <c r="E1032" s="135" t="s">
        <v>8</v>
      </c>
      <c r="F1032" s="133"/>
      <c r="G1032" s="136">
        <v>500</v>
      </c>
    </row>
    <row r="1033" spans="1:7" x14ac:dyDescent="0.25">
      <c r="A1033" s="137"/>
      <c r="B1033" s="137"/>
      <c r="C1033" s="135" t="s">
        <v>977</v>
      </c>
      <c r="D1033" s="135" t="s">
        <v>8</v>
      </c>
      <c r="E1033" s="135" t="s">
        <v>8</v>
      </c>
      <c r="F1033" s="133"/>
      <c r="G1033" s="136">
        <v>300</v>
      </c>
    </row>
    <row r="1034" spans="1:7" x14ac:dyDescent="0.25">
      <c r="A1034" s="137"/>
      <c r="B1034" s="137"/>
      <c r="C1034" s="135" t="s">
        <v>978</v>
      </c>
      <c r="D1034" s="135" t="s">
        <v>8</v>
      </c>
      <c r="E1034" s="135" t="s">
        <v>8</v>
      </c>
      <c r="F1034" s="133"/>
      <c r="G1034" s="136">
        <v>500</v>
      </c>
    </row>
    <row r="1035" spans="1:7" x14ac:dyDescent="0.25">
      <c r="A1035" s="137"/>
      <c r="B1035" s="138">
        <v>42604</v>
      </c>
      <c r="C1035" s="135" t="s">
        <v>984</v>
      </c>
      <c r="D1035" s="135" t="s">
        <v>429</v>
      </c>
      <c r="E1035" s="135" t="s">
        <v>986</v>
      </c>
      <c r="F1035" s="135">
        <v>500</v>
      </c>
      <c r="G1035" s="136">
        <v>500</v>
      </c>
    </row>
    <row r="1036" spans="1:7" x14ac:dyDescent="0.25">
      <c r="A1036" s="137"/>
      <c r="B1036" s="137"/>
      <c r="C1036" s="135" t="s">
        <v>974</v>
      </c>
      <c r="D1036" s="135" t="s">
        <v>8</v>
      </c>
      <c r="E1036" s="135" t="s">
        <v>8</v>
      </c>
      <c r="F1036" s="133"/>
      <c r="G1036" s="136">
        <v>212749</v>
      </c>
    </row>
    <row r="1037" spans="1:7" x14ac:dyDescent="0.25">
      <c r="A1037" s="137"/>
      <c r="B1037" s="137"/>
      <c r="C1037" s="135" t="s">
        <v>988</v>
      </c>
      <c r="D1037" s="135" t="s">
        <v>872</v>
      </c>
      <c r="E1037" s="135" t="s">
        <v>8</v>
      </c>
      <c r="F1037" s="133"/>
      <c r="G1037" s="136">
        <v>1000</v>
      </c>
    </row>
    <row r="1038" spans="1:7" x14ac:dyDescent="0.25">
      <c r="A1038" s="137"/>
      <c r="B1038" s="138">
        <v>42605</v>
      </c>
      <c r="C1038" s="135" t="s">
        <v>987</v>
      </c>
      <c r="D1038" s="135" t="s">
        <v>8</v>
      </c>
      <c r="E1038" s="135" t="s">
        <v>8</v>
      </c>
      <c r="F1038" s="133"/>
      <c r="G1038" s="136">
        <v>10000</v>
      </c>
    </row>
    <row r="1039" spans="1:7" x14ac:dyDescent="0.25">
      <c r="A1039" s="137"/>
      <c r="B1039" s="137"/>
      <c r="C1039" s="135" t="s">
        <v>975</v>
      </c>
      <c r="D1039" s="135" t="s">
        <v>8</v>
      </c>
      <c r="E1039" s="135" t="s">
        <v>8</v>
      </c>
      <c r="F1039" s="133"/>
      <c r="G1039" s="136">
        <v>35406</v>
      </c>
    </row>
    <row r="1040" spans="1:7" x14ac:dyDescent="0.25">
      <c r="A1040" s="137"/>
      <c r="B1040" s="137"/>
      <c r="C1040" s="135" t="s">
        <v>990</v>
      </c>
      <c r="D1040" s="135" t="s">
        <v>867</v>
      </c>
      <c r="E1040" s="135" t="s">
        <v>8</v>
      </c>
      <c r="F1040" s="133"/>
      <c r="G1040" s="136">
        <v>500</v>
      </c>
    </row>
    <row r="1041" spans="1:7" x14ac:dyDescent="0.25">
      <c r="A1041" s="137"/>
      <c r="B1041" s="137"/>
      <c r="C1041" s="135" t="s">
        <v>1015</v>
      </c>
      <c r="D1041" s="135" t="s">
        <v>1016</v>
      </c>
      <c r="E1041" s="135" t="s">
        <v>8</v>
      </c>
      <c r="F1041" s="133"/>
      <c r="G1041" s="136">
        <v>500</v>
      </c>
    </row>
    <row r="1042" spans="1:7" x14ac:dyDescent="0.25">
      <c r="A1042" s="137"/>
      <c r="B1042" s="138">
        <v>42606</v>
      </c>
      <c r="C1042" s="135" t="s">
        <v>979</v>
      </c>
      <c r="D1042" s="135" t="s">
        <v>8</v>
      </c>
      <c r="E1042" s="135" t="s">
        <v>8</v>
      </c>
      <c r="F1042" s="133"/>
      <c r="G1042" s="136">
        <v>15182</v>
      </c>
    </row>
    <row r="1043" spans="1:7" x14ac:dyDescent="0.25">
      <c r="A1043" s="137"/>
      <c r="B1043" s="137"/>
      <c r="C1043" s="135" t="s">
        <v>1020</v>
      </c>
      <c r="D1043" s="135" t="s">
        <v>1019</v>
      </c>
      <c r="E1043" s="135" t="s">
        <v>8</v>
      </c>
      <c r="F1043" s="133"/>
      <c r="G1043" s="136">
        <v>100</v>
      </c>
    </row>
    <row r="1044" spans="1:7" x14ac:dyDescent="0.25">
      <c r="A1044" s="137"/>
      <c r="B1044" s="138">
        <v>42607</v>
      </c>
      <c r="C1044" s="135" t="s">
        <v>980</v>
      </c>
      <c r="D1044" s="135" t="s">
        <v>8</v>
      </c>
      <c r="E1044" s="135" t="s">
        <v>8</v>
      </c>
      <c r="F1044" s="133"/>
      <c r="G1044" s="136">
        <v>11195</v>
      </c>
    </row>
    <row r="1045" spans="1:7" x14ac:dyDescent="0.25">
      <c r="A1045" s="137"/>
      <c r="B1045" s="137"/>
      <c r="C1045" s="135" t="s">
        <v>1021</v>
      </c>
      <c r="D1045" s="135" t="s">
        <v>1022</v>
      </c>
      <c r="E1045" s="135" t="s">
        <v>8</v>
      </c>
      <c r="F1045" s="133"/>
      <c r="G1045" s="136">
        <v>500</v>
      </c>
    </row>
    <row r="1046" spans="1:7" x14ac:dyDescent="0.25">
      <c r="A1046" s="137"/>
      <c r="B1046" s="138">
        <v>42608</v>
      </c>
      <c r="C1046" s="135" t="s">
        <v>981</v>
      </c>
      <c r="D1046" s="135" t="s">
        <v>8</v>
      </c>
      <c r="E1046" s="135" t="s">
        <v>8</v>
      </c>
      <c r="F1046" s="133"/>
      <c r="G1046" s="136">
        <v>8005</v>
      </c>
    </row>
    <row r="1047" spans="1:7" x14ac:dyDescent="0.25">
      <c r="A1047" s="137"/>
      <c r="B1047" s="138">
        <v>42609</v>
      </c>
      <c r="C1047" s="135" t="s">
        <v>982</v>
      </c>
      <c r="D1047" s="135" t="s">
        <v>8</v>
      </c>
      <c r="E1047" s="135" t="s">
        <v>8</v>
      </c>
      <c r="F1047" s="133"/>
      <c r="G1047" s="136">
        <v>8380.31</v>
      </c>
    </row>
    <row r="1048" spans="1:7" x14ac:dyDescent="0.25">
      <c r="A1048" s="137"/>
      <c r="B1048" s="138">
        <v>42610</v>
      </c>
      <c r="C1048" s="135" t="s">
        <v>983</v>
      </c>
      <c r="D1048" s="135" t="s">
        <v>8</v>
      </c>
      <c r="E1048" s="135" t="s">
        <v>8</v>
      </c>
      <c r="F1048" s="133"/>
      <c r="G1048" s="136">
        <v>2600</v>
      </c>
    </row>
    <row r="1049" spans="1:7" x14ac:dyDescent="0.25">
      <c r="A1049" s="137"/>
      <c r="B1049" s="138">
        <v>42611</v>
      </c>
      <c r="C1049" s="135" t="s">
        <v>1025</v>
      </c>
      <c r="D1049" s="135" t="s">
        <v>8</v>
      </c>
      <c r="E1049" s="135" t="s">
        <v>8</v>
      </c>
      <c r="F1049" s="133"/>
      <c r="G1049" s="136">
        <v>2723</v>
      </c>
    </row>
    <row r="1050" spans="1:7" x14ac:dyDescent="0.25">
      <c r="A1050" s="137"/>
      <c r="B1050" s="137"/>
      <c r="C1050" s="135" t="s">
        <v>1039</v>
      </c>
      <c r="D1050" s="135" t="s">
        <v>8</v>
      </c>
      <c r="E1050" s="135" t="s">
        <v>8</v>
      </c>
      <c r="F1050" s="133"/>
      <c r="G1050" s="136">
        <v>5250</v>
      </c>
    </row>
    <row r="1051" spans="1:7" x14ac:dyDescent="0.25">
      <c r="A1051" s="137"/>
      <c r="B1051" s="138">
        <v>42612</v>
      </c>
      <c r="C1051" s="135" t="s">
        <v>1026</v>
      </c>
      <c r="D1051" s="135" t="s">
        <v>8</v>
      </c>
      <c r="E1051" s="135" t="s">
        <v>8</v>
      </c>
      <c r="F1051" s="133"/>
      <c r="G1051" s="136">
        <v>8270</v>
      </c>
    </row>
    <row r="1052" spans="1:7" x14ac:dyDescent="0.25">
      <c r="A1052" s="137"/>
      <c r="B1052" s="137"/>
      <c r="C1052" s="135" t="s">
        <v>1034</v>
      </c>
      <c r="D1052" s="135" t="s">
        <v>1035</v>
      </c>
      <c r="E1052" s="135" t="s">
        <v>177</v>
      </c>
      <c r="F1052" s="135">
        <v>1000</v>
      </c>
      <c r="G1052" s="136">
        <v>1000</v>
      </c>
    </row>
    <row r="1053" spans="1:7" x14ac:dyDescent="0.25">
      <c r="A1053" s="137"/>
      <c r="B1053" s="138">
        <v>42613</v>
      </c>
      <c r="C1053" s="135" t="s">
        <v>1027</v>
      </c>
      <c r="D1053" s="135" t="s">
        <v>8</v>
      </c>
      <c r="E1053" s="135" t="s">
        <v>8</v>
      </c>
      <c r="F1053" s="133"/>
      <c r="G1053" s="136">
        <v>38079</v>
      </c>
    </row>
    <row r="1054" spans="1:7" x14ac:dyDescent="0.25">
      <c r="A1054" s="137"/>
      <c r="B1054" s="138">
        <v>42614</v>
      </c>
      <c r="C1054" s="135" t="s">
        <v>1028</v>
      </c>
      <c r="D1054" s="135" t="s">
        <v>8</v>
      </c>
      <c r="E1054" s="135" t="s">
        <v>8</v>
      </c>
      <c r="F1054" s="133"/>
      <c r="G1054" s="136">
        <v>20250</v>
      </c>
    </row>
    <row r="1055" spans="1:7" x14ac:dyDescent="0.25">
      <c r="A1055" s="137"/>
      <c r="B1055" s="138">
        <v>42615</v>
      </c>
      <c r="C1055" s="135" t="s">
        <v>1029</v>
      </c>
      <c r="D1055" s="135" t="s">
        <v>8</v>
      </c>
      <c r="E1055" s="135" t="s">
        <v>8</v>
      </c>
      <c r="F1055" s="133"/>
      <c r="G1055" s="136">
        <v>3600</v>
      </c>
    </row>
    <row r="1056" spans="1:7" x14ac:dyDescent="0.25">
      <c r="A1056" s="137"/>
      <c r="B1056" s="138">
        <v>42616</v>
      </c>
      <c r="C1056" s="135" t="s">
        <v>1030</v>
      </c>
      <c r="D1056" s="135" t="s">
        <v>8</v>
      </c>
      <c r="E1056" s="135" t="s">
        <v>8</v>
      </c>
      <c r="F1056" s="133"/>
      <c r="G1056" s="136">
        <v>2635</v>
      </c>
    </row>
    <row r="1057" spans="1:7" x14ac:dyDescent="0.25">
      <c r="A1057" s="137"/>
      <c r="B1057" s="138">
        <v>42617</v>
      </c>
      <c r="C1057" s="135" t="s">
        <v>1031</v>
      </c>
      <c r="D1057" s="135" t="s">
        <v>8</v>
      </c>
      <c r="E1057" s="135" t="s">
        <v>8</v>
      </c>
      <c r="F1057" s="133"/>
      <c r="G1057" s="136">
        <v>10225</v>
      </c>
    </row>
    <row r="1058" spans="1:7" x14ac:dyDescent="0.25">
      <c r="A1058" s="137"/>
      <c r="B1058" s="138">
        <v>42618</v>
      </c>
      <c r="C1058" s="135" t="s">
        <v>37</v>
      </c>
      <c r="D1058" s="135" t="s">
        <v>1033</v>
      </c>
      <c r="E1058" s="135" t="s">
        <v>21</v>
      </c>
      <c r="F1058" s="135">
        <v>1100000</v>
      </c>
      <c r="G1058" s="136">
        <v>1100000</v>
      </c>
    </row>
    <row r="1059" spans="1:7" x14ac:dyDescent="0.25">
      <c r="A1059" s="137"/>
      <c r="B1059" s="137"/>
      <c r="C1059" s="135" t="s">
        <v>1032</v>
      </c>
      <c r="D1059" s="135" t="s">
        <v>8</v>
      </c>
      <c r="E1059" s="135" t="s">
        <v>8</v>
      </c>
      <c r="F1059" s="133"/>
      <c r="G1059" s="136">
        <v>50135</v>
      </c>
    </row>
    <row r="1060" spans="1:7" x14ac:dyDescent="0.25">
      <c r="A1060" s="137"/>
      <c r="B1060" s="137"/>
      <c r="C1060" s="135" t="s">
        <v>1038</v>
      </c>
      <c r="D1060" s="135" t="s">
        <v>67</v>
      </c>
      <c r="E1060" s="135" t="s">
        <v>93</v>
      </c>
      <c r="F1060" s="135">
        <v>5000</v>
      </c>
      <c r="G1060" s="136">
        <v>5000</v>
      </c>
    </row>
    <row r="1061" spans="1:7" x14ac:dyDescent="0.25">
      <c r="A1061" s="137"/>
      <c r="B1061" s="138">
        <v>42619</v>
      </c>
      <c r="C1061" s="135" t="s">
        <v>1040</v>
      </c>
      <c r="D1061" s="135" t="s">
        <v>8</v>
      </c>
      <c r="E1061" s="135" t="s">
        <v>8</v>
      </c>
      <c r="F1061" s="133"/>
      <c r="G1061" s="136">
        <v>10708</v>
      </c>
    </row>
    <row r="1062" spans="1:7" x14ac:dyDescent="0.25">
      <c r="A1062" s="137"/>
      <c r="B1062" s="138">
        <v>42620</v>
      </c>
      <c r="C1062" s="135" t="s">
        <v>1042</v>
      </c>
      <c r="D1062" s="135" t="s">
        <v>8</v>
      </c>
      <c r="E1062" s="135" t="s">
        <v>8</v>
      </c>
      <c r="F1062" s="133"/>
      <c r="G1062" s="136">
        <v>3900</v>
      </c>
    </row>
    <row r="1063" spans="1:7" x14ac:dyDescent="0.25">
      <c r="A1063" s="137"/>
      <c r="B1063" s="137"/>
      <c r="C1063" s="135" t="s">
        <v>1055</v>
      </c>
      <c r="D1063" s="135" t="s">
        <v>8</v>
      </c>
      <c r="E1063" s="135" t="s">
        <v>8</v>
      </c>
      <c r="F1063" s="133"/>
      <c r="G1063" s="136">
        <v>100</v>
      </c>
    </row>
    <row r="1064" spans="1:7" x14ac:dyDescent="0.25">
      <c r="A1064" s="137"/>
      <c r="B1064" s="138">
        <v>42621</v>
      </c>
      <c r="C1064" s="135" t="s">
        <v>1043</v>
      </c>
      <c r="D1064" s="135" t="s">
        <v>8</v>
      </c>
      <c r="E1064" s="135" t="s">
        <v>8</v>
      </c>
      <c r="F1064" s="133"/>
      <c r="G1064" s="136">
        <v>13718</v>
      </c>
    </row>
    <row r="1065" spans="1:7" x14ac:dyDescent="0.25">
      <c r="A1065" s="137"/>
      <c r="B1065" s="137"/>
      <c r="C1065" s="135" t="s">
        <v>1048</v>
      </c>
      <c r="D1065" s="135" t="s">
        <v>452</v>
      </c>
      <c r="E1065" s="135" t="s">
        <v>68</v>
      </c>
      <c r="F1065" s="135">
        <v>1000</v>
      </c>
      <c r="G1065" s="136">
        <v>1000</v>
      </c>
    </row>
    <row r="1066" spans="1:7" x14ac:dyDescent="0.25">
      <c r="A1066" s="137"/>
      <c r="B1066" s="137"/>
      <c r="C1066" s="135" t="s">
        <v>1052</v>
      </c>
      <c r="D1066" s="135" t="s">
        <v>8</v>
      </c>
      <c r="E1066" s="135" t="s">
        <v>8</v>
      </c>
      <c r="F1066" s="133"/>
      <c r="G1066" s="136">
        <v>18307</v>
      </c>
    </row>
    <row r="1067" spans="1:7" x14ac:dyDescent="0.25">
      <c r="A1067" s="137"/>
      <c r="B1067" s="137"/>
      <c r="C1067" s="135" t="s">
        <v>1053</v>
      </c>
      <c r="D1067" s="135" t="s">
        <v>1054</v>
      </c>
      <c r="E1067" s="135" t="s">
        <v>8</v>
      </c>
      <c r="F1067" s="133"/>
      <c r="G1067" s="136">
        <v>300</v>
      </c>
    </row>
    <row r="1068" spans="1:7" x14ac:dyDescent="0.25">
      <c r="A1068" s="137"/>
      <c r="B1068" s="138">
        <v>42628</v>
      </c>
      <c r="C1068" s="135" t="s">
        <v>37</v>
      </c>
      <c r="D1068" s="135" t="s">
        <v>1033</v>
      </c>
      <c r="E1068" s="135" t="s">
        <v>21</v>
      </c>
      <c r="F1068" s="135">
        <v>1300000</v>
      </c>
      <c r="G1068" s="136">
        <v>1300000</v>
      </c>
    </row>
    <row r="1069" spans="1:7" x14ac:dyDescent="0.25">
      <c r="A1069" s="137"/>
      <c r="B1069" s="138">
        <v>42622</v>
      </c>
      <c r="C1069" s="135" t="s">
        <v>1057</v>
      </c>
      <c r="D1069" s="135" t="s">
        <v>1056</v>
      </c>
      <c r="E1069" s="135" t="s">
        <v>8</v>
      </c>
      <c r="F1069" s="133"/>
      <c r="G1069" s="136">
        <v>9369</v>
      </c>
    </row>
    <row r="1070" spans="1:7" x14ac:dyDescent="0.25">
      <c r="A1070" s="137"/>
      <c r="B1070" s="137"/>
      <c r="C1070" s="135" t="s">
        <v>1058</v>
      </c>
      <c r="D1070" s="135" t="s">
        <v>1059</v>
      </c>
      <c r="E1070" s="135" t="s">
        <v>8</v>
      </c>
      <c r="F1070" s="133"/>
      <c r="G1070" s="136">
        <v>3000</v>
      </c>
    </row>
    <row r="1071" spans="1:7" x14ac:dyDescent="0.25">
      <c r="A1071" s="137"/>
      <c r="B1071" s="137"/>
      <c r="C1071" s="135" t="s">
        <v>1060</v>
      </c>
      <c r="D1071" s="135" t="s">
        <v>1061</v>
      </c>
      <c r="E1071" s="135" t="s">
        <v>8</v>
      </c>
      <c r="F1071" s="133"/>
      <c r="G1071" s="136">
        <v>100</v>
      </c>
    </row>
    <row r="1072" spans="1:7" x14ac:dyDescent="0.25">
      <c r="A1072" s="137"/>
      <c r="B1072" s="138">
        <v>42630</v>
      </c>
      <c r="C1072" s="135" t="s">
        <v>1077</v>
      </c>
      <c r="D1072" s="135" t="s">
        <v>8</v>
      </c>
      <c r="E1072" s="135" t="s">
        <v>8</v>
      </c>
      <c r="F1072" s="133"/>
      <c r="G1072" s="136">
        <v>21300</v>
      </c>
    </row>
    <row r="1073" spans="1:7" x14ac:dyDescent="0.25">
      <c r="A1073" s="137"/>
      <c r="B1073" s="138">
        <v>42634</v>
      </c>
      <c r="C1073" s="135" t="s">
        <v>1064</v>
      </c>
      <c r="D1073" s="135" t="s">
        <v>82</v>
      </c>
      <c r="E1073" s="135" t="s">
        <v>95</v>
      </c>
      <c r="F1073" s="135">
        <v>500</v>
      </c>
      <c r="G1073" s="136">
        <v>500</v>
      </c>
    </row>
    <row r="1074" spans="1:7" x14ac:dyDescent="0.25">
      <c r="A1074" s="137"/>
      <c r="B1074" s="137"/>
      <c r="C1074" s="135" t="s">
        <v>1067</v>
      </c>
      <c r="D1074" s="135" t="s">
        <v>8</v>
      </c>
      <c r="E1074" s="135" t="s">
        <v>8</v>
      </c>
      <c r="F1074" s="133"/>
      <c r="G1074" s="136">
        <v>2000</v>
      </c>
    </row>
    <row r="1075" spans="1:7" x14ac:dyDescent="0.25">
      <c r="A1075" s="137"/>
      <c r="B1075" s="137"/>
      <c r="C1075" s="135" t="s">
        <v>1068</v>
      </c>
      <c r="D1075" s="135" t="s">
        <v>573</v>
      </c>
      <c r="E1075" s="135" t="s">
        <v>8</v>
      </c>
      <c r="F1075" s="133"/>
      <c r="G1075" s="136">
        <v>200</v>
      </c>
    </row>
    <row r="1076" spans="1:7" x14ac:dyDescent="0.25">
      <c r="A1076" s="137"/>
      <c r="B1076" s="138">
        <v>42639</v>
      </c>
      <c r="C1076" s="135" t="s">
        <v>1071</v>
      </c>
      <c r="D1076" s="135" t="s">
        <v>1072</v>
      </c>
      <c r="E1076" s="135" t="s">
        <v>35</v>
      </c>
      <c r="F1076" s="135">
        <v>15000</v>
      </c>
      <c r="G1076" s="136">
        <v>15000</v>
      </c>
    </row>
    <row r="1077" spans="1:7" x14ac:dyDescent="0.25">
      <c r="A1077" s="137"/>
      <c r="B1077" s="138">
        <v>42646</v>
      </c>
      <c r="C1077" s="135" t="s">
        <v>1074</v>
      </c>
      <c r="D1077" s="135" t="s">
        <v>8</v>
      </c>
      <c r="E1077" s="135" t="s">
        <v>8</v>
      </c>
      <c r="F1077" s="133"/>
      <c r="G1077" s="136">
        <v>200000</v>
      </c>
    </row>
    <row r="1078" spans="1:7" x14ac:dyDescent="0.25">
      <c r="A1078" s="137"/>
      <c r="B1078" s="137"/>
      <c r="C1078" s="135" t="s">
        <v>1079</v>
      </c>
      <c r="D1078" s="135" t="s">
        <v>8</v>
      </c>
      <c r="E1078" s="135" t="s">
        <v>8</v>
      </c>
      <c r="F1078" s="133"/>
      <c r="G1078" s="136">
        <v>100</v>
      </c>
    </row>
    <row r="1079" spans="1:7" x14ac:dyDescent="0.25">
      <c r="A1079" s="137"/>
      <c r="B1079" s="138">
        <v>42649</v>
      </c>
      <c r="C1079" s="135" t="s">
        <v>1078</v>
      </c>
      <c r="D1079" s="135" t="s">
        <v>8</v>
      </c>
      <c r="E1079" s="135" t="s">
        <v>8</v>
      </c>
      <c r="F1079" s="133"/>
      <c r="G1079" s="136">
        <v>122000</v>
      </c>
    </row>
    <row r="1080" spans="1:7" x14ac:dyDescent="0.25">
      <c r="A1080" s="137"/>
      <c r="B1080" s="138">
        <v>42656</v>
      </c>
      <c r="C1080" s="135" t="s">
        <v>215</v>
      </c>
      <c r="D1080" s="135" t="s">
        <v>8</v>
      </c>
      <c r="E1080" s="135" t="s">
        <v>8</v>
      </c>
      <c r="F1080" s="133"/>
      <c r="G1080" s="136">
        <v>0.6</v>
      </c>
    </row>
    <row r="1081" spans="1:7" x14ac:dyDescent="0.25">
      <c r="A1081" s="137"/>
      <c r="B1081" s="138">
        <v>42699</v>
      </c>
      <c r="C1081" s="135" t="s">
        <v>1134</v>
      </c>
      <c r="D1081" s="135" t="s">
        <v>8</v>
      </c>
      <c r="E1081" s="135" t="s">
        <v>8</v>
      </c>
      <c r="F1081" s="133"/>
      <c r="G1081" s="136">
        <v>10</v>
      </c>
    </row>
    <row r="1082" spans="1:7" x14ac:dyDescent="0.25">
      <c r="A1082" s="137"/>
      <c r="B1082" s="138">
        <v>42705</v>
      </c>
      <c r="C1082" s="135" t="s">
        <v>1138</v>
      </c>
      <c r="D1082" s="135" t="s">
        <v>8</v>
      </c>
      <c r="E1082" s="135" t="s">
        <v>8</v>
      </c>
      <c r="F1082" s="133"/>
      <c r="G1082" s="136">
        <v>22150</v>
      </c>
    </row>
    <row r="1083" spans="1:7" x14ac:dyDescent="0.25">
      <c r="A1083" s="137"/>
      <c r="B1083" s="138">
        <v>42713</v>
      </c>
      <c r="C1083" s="135" t="s">
        <v>1149</v>
      </c>
      <c r="D1083" s="135" t="s">
        <v>8</v>
      </c>
      <c r="E1083" s="135" t="s">
        <v>8</v>
      </c>
      <c r="F1083" s="133"/>
      <c r="G1083" s="136">
        <v>44400</v>
      </c>
    </row>
    <row r="1084" spans="1:7" x14ac:dyDescent="0.25">
      <c r="A1084" s="137"/>
      <c r="B1084" s="138">
        <v>42719</v>
      </c>
      <c r="C1084" s="135" t="s">
        <v>1116</v>
      </c>
      <c r="D1084" s="135" t="s">
        <v>8</v>
      </c>
      <c r="E1084" s="135" t="s">
        <v>8</v>
      </c>
      <c r="F1084" s="133"/>
      <c r="G1084" s="136">
        <v>1000</v>
      </c>
    </row>
    <row r="1085" spans="1:7" x14ac:dyDescent="0.25">
      <c r="A1085" s="137"/>
      <c r="B1085" s="138">
        <v>42728</v>
      </c>
      <c r="C1085" s="135" t="s">
        <v>1166</v>
      </c>
      <c r="D1085" s="135" t="s">
        <v>8</v>
      </c>
      <c r="E1085" s="135" t="s">
        <v>8</v>
      </c>
      <c r="F1085" s="133"/>
      <c r="G1085" s="136">
        <v>1528940</v>
      </c>
    </row>
    <row r="1086" spans="1:7" x14ac:dyDescent="0.25">
      <c r="A1086" s="137"/>
      <c r="B1086" s="138">
        <v>42730</v>
      </c>
      <c r="C1086" s="135" t="s">
        <v>1169</v>
      </c>
      <c r="D1086" s="135" t="s">
        <v>1170</v>
      </c>
      <c r="E1086" s="135" t="s">
        <v>8</v>
      </c>
      <c r="F1086" s="133"/>
      <c r="G1086" s="136">
        <v>280</v>
      </c>
    </row>
    <row r="1087" spans="1:7" x14ac:dyDescent="0.25">
      <c r="A1087" s="137"/>
      <c r="B1087" s="137"/>
      <c r="C1087" s="135" t="s">
        <v>1172</v>
      </c>
      <c r="D1087" s="135" t="s">
        <v>1171</v>
      </c>
      <c r="E1087" s="135" t="s">
        <v>8</v>
      </c>
      <c r="F1087" s="133"/>
      <c r="G1087" s="136">
        <v>1000</v>
      </c>
    </row>
    <row r="1088" spans="1:7" x14ac:dyDescent="0.25">
      <c r="A1088" s="137"/>
      <c r="B1088" s="138">
        <v>42731</v>
      </c>
      <c r="C1088" s="135" t="s">
        <v>1175</v>
      </c>
      <c r="D1088" s="135" t="s">
        <v>8</v>
      </c>
      <c r="E1088" s="135" t="s">
        <v>8</v>
      </c>
      <c r="F1088" s="133"/>
      <c r="G1088" s="136">
        <v>200</v>
      </c>
    </row>
    <row r="1089" spans="1:7" x14ac:dyDescent="0.25">
      <c r="A1089" s="137"/>
      <c r="B1089" s="137"/>
      <c r="C1089" s="135" t="s">
        <v>1176</v>
      </c>
      <c r="D1089" s="135" t="s">
        <v>1019</v>
      </c>
      <c r="E1089" s="135" t="s">
        <v>8</v>
      </c>
      <c r="F1089" s="133"/>
      <c r="G1089" s="136">
        <v>300</v>
      </c>
    </row>
    <row r="1090" spans="1:7" x14ac:dyDescent="0.25">
      <c r="A1090" s="137"/>
      <c r="B1090" s="137"/>
      <c r="C1090" s="135" t="s">
        <v>1178</v>
      </c>
      <c r="D1090" s="135" t="s">
        <v>867</v>
      </c>
      <c r="E1090" s="135" t="s">
        <v>8</v>
      </c>
      <c r="F1090" s="133"/>
      <c r="G1090" s="136">
        <v>80</v>
      </c>
    </row>
    <row r="1091" spans="1:7" x14ac:dyDescent="0.25">
      <c r="A1091" s="137"/>
      <c r="B1091" s="137"/>
      <c r="C1091" s="135" t="s">
        <v>1179</v>
      </c>
      <c r="D1091" s="135" t="s">
        <v>1171</v>
      </c>
      <c r="E1091" s="135" t="s">
        <v>8</v>
      </c>
      <c r="F1091" s="133"/>
      <c r="G1091" s="136">
        <v>200</v>
      </c>
    </row>
    <row r="1092" spans="1:7" x14ac:dyDescent="0.25">
      <c r="A1092" s="137"/>
      <c r="B1092" s="137"/>
      <c r="C1092" s="135" t="s">
        <v>1183</v>
      </c>
      <c r="D1092" s="135" t="s">
        <v>1184</v>
      </c>
      <c r="E1092" s="135" t="s">
        <v>1185</v>
      </c>
      <c r="F1092" s="135">
        <v>100</v>
      </c>
      <c r="G1092" s="136">
        <v>100</v>
      </c>
    </row>
    <row r="1093" spans="1:7" x14ac:dyDescent="0.25">
      <c r="A1093" s="137"/>
      <c r="B1093" s="137"/>
      <c r="C1093" s="135" t="s">
        <v>1186</v>
      </c>
      <c r="D1093" s="135" t="s">
        <v>1187</v>
      </c>
      <c r="E1093" s="135" t="s">
        <v>8</v>
      </c>
      <c r="F1093" s="133"/>
      <c r="G1093" s="136">
        <v>200</v>
      </c>
    </row>
    <row r="1094" spans="1:7" x14ac:dyDescent="0.25">
      <c r="A1094" s="137"/>
      <c r="B1094" s="137"/>
      <c r="C1094" s="135" t="s">
        <v>1188</v>
      </c>
      <c r="D1094" s="135" t="s">
        <v>1189</v>
      </c>
      <c r="E1094" s="135" t="s">
        <v>8</v>
      </c>
      <c r="F1094" s="133"/>
      <c r="G1094" s="136">
        <v>500</v>
      </c>
    </row>
    <row r="1095" spans="1:7" x14ac:dyDescent="0.25">
      <c r="A1095" s="137"/>
      <c r="B1095" s="137"/>
      <c r="C1095" s="135" t="s">
        <v>1190</v>
      </c>
      <c r="D1095" s="135" t="s">
        <v>8</v>
      </c>
      <c r="E1095" s="135" t="s">
        <v>8</v>
      </c>
      <c r="F1095" s="133"/>
      <c r="G1095" s="136">
        <v>200</v>
      </c>
    </row>
    <row r="1096" spans="1:7" x14ac:dyDescent="0.25">
      <c r="A1096" s="137"/>
      <c r="B1096" s="138">
        <v>42732</v>
      </c>
      <c r="C1096" s="135" t="s">
        <v>1191</v>
      </c>
      <c r="D1096" s="135" t="s">
        <v>1192</v>
      </c>
      <c r="E1096" s="135" t="s">
        <v>8</v>
      </c>
      <c r="F1096" s="133"/>
      <c r="G1096" s="136">
        <v>1000</v>
      </c>
    </row>
    <row r="1097" spans="1:7" x14ac:dyDescent="0.25">
      <c r="A1097" s="137"/>
      <c r="B1097" s="137"/>
      <c r="C1097" s="135" t="s">
        <v>1193</v>
      </c>
      <c r="D1097" s="135" t="s">
        <v>1194</v>
      </c>
      <c r="E1097" s="135" t="s">
        <v>8</v>
      </c>
      <c r="F1097" s="133"/>
      <c r="G1097" s="136">
        <v>10000</v>
      </c>
    </row>
    <row r="1098" spans="1:7" x14ac:dyDescent="0.25">
      <c r="A1098" s="137"/>
      <c r="B1098" s="137"/>
      <c r="C1098" s="135" t="s">
        <v>1195</v>
      </c>
      <c r="D1098" s="135" t="s">
        <v>1184</v>
      </c>
      <c r="E1098" s="135" t="s">
        <v>8</v>
      </c>
      <c r="F1098" s="133"/>
      <c r="G1098" s="136">
        <v>200</v>
      </c>
    </row>
    <row r="1099" spans="1:7" x14ac:dyDescent="0.25">
      <c r="A1099" s="137"/>
      <c r="B1099" s="137"/>
      <c r="C1099" s="135" t="s">
        <v>1197</v>
      </c>
      <c r="D1099" s="135" t="s">
        <v>1198</v>
      </c>
      <c r="E1099" s="135" t="s">
        <v>8</v>
      </c>
      <c r="F1099" s="133"/>
      <c r="G1099" s="136">
        <v>1613.9400000000005</v>
      </c>
    </row>
    <row r="1100" spans="1:7" x14ac:dyDescent="0.25">
      <c r="A1100" s="137"/>
      <c r="B1100" s="137"/>
      <c r="C1100" s="135" t="s">
        <v>1199</v>
      </c>
      <c r="D1100" s="135" t="s">
        <v>872</v>
      </c>
      <c r="E1100" s="135" t="s">
        <v>8</v>
      </c>
      <c r="F1100" s="133"/>
      <c r="G1100" s="136">
        <v>100</v>
      </c>
    </row>
    <row r="1101" spans="1:7" x14ac:dyDescent="0.25">
      <c r="A1101" s="135" t="s">
        <v>998</v>
      </c>
      <c r="B1101" s="133"/>
      <c r="C1101" s="133"/>
      <c r="D1101" s="133"/>
      <c r="E1101" s="133"/>
      <c r="F1101" s="133"/>
      <c r="G1101" s="136">
        <v>5000000.0000000009</v>
      </c>
    </row>
    <row r="1102" spans="1:7" x14ac:dyDescent="0.25">
      <c r="A1102" s="135" t="s">
        <v>906</v>
      </c>
      <c r="B1102" s="138">
        <v>42576</v>
      </c>
      <c r="C1102" s="135" t="s">
        <v>905</v>
      </c>
      <c r="D1102" s="135" t="s">
        <v>8</v>
      </c>
      <c r="E1102" s="135" t="s">
        <v>8</v>
      </c>
      <c r="F1102" s="133"/>
      <c r="G1102" s="136">
        <v>2000</v>
      </c>
    </row>
    <row r="1103" spans="1:7" x14ac:dyDescent="0.25">
      <c r="A1103" s="137"/>
      <c r="B1103" s="138">
        <v>42688</v>
      </c>
      <c r="C1103" s="135" t="s">
        <v>1118</v>
      </c>
      <c r="D1103" s="135" t="s">
        <v>8</v>
      </c>
      <c r="E1103" s="135" t="s">
        <v>8</v>
      </c>
      <c r="F1103" s="133"/>
      <c r="G1103" s="136">
        <v>1</v>
      </c>
    </row>
    <row r="1104" spans="1:7" x14ac:dyDescent="0.25">
      <c r="A1104" s="137"/>
      <c r="B1104" s="138">
        <v>42727</v>
      </c>
      <c r="C1104" s="135" t="s">
        <v>1161</v>
      </c>
      <c r="D1104" s="135" t="s">
        <v>8</v>
      </c>
      <c r="E1104" s="135" t="s">
        <v>8</v>
      </c>
      <c r="F1104" s="133"/>
      <c r="G1104" s="136">
        <v>67604.81</v>
      </c>
    </row>
    <row r="1105" spans="1:7" x14ac:dyDescent="0.25">
      <c r="A1105" s="137"/>
      <c r="B1105" s="138">
        <v>42731</v>
      </c>
      <c r="C1105" s="135" t="s">
        <v>676</v>
      </c>
      <c r="D1105" s="135" t="s">
        <v>133</v>
      </c>
      <c r="E1105" s="135" t="s">
        <v>137</v>
      </c>
      <c r="F1105" s="135">
        <v>120</v>
      </c>
      <c r="G1105" s="136">
        <v>120</v>
      </c>
    </row>
    <row r="1106" spans="1:7" x14ac:dyDescent="0.25">
      <c r="A1106" s="137"/>
      <c r="B1106" s="137"/>
      <c r="C1106" s="135" t="s">
        <v>1174</v>
      </c>
      <c r="D1106" s="135" t="s">
        <v>1173</v>
      </c>
      <c r="E1106" s="135" t="s">
        <v>8</v>
      </c>
      <c r="F1106" s="133"/>
      <c r="G1106" s="136">
        <v>500</v>
      </c>
    </row>
    <row r="1107" spans="1:7" x14ac:dyDescent="0.25">
      <c r="A1107" s="137"/>
      <c r="B1107" s="137"/>
      <c r="C1107" s="135" t="s">
        <v>1181</v>
      </c>
      <c r="D1107" s="135" t="s">
        <v>1182</v>
      </c>
      <c r="E1107" s="135" t="s">
        <v>8</v>
      </c>
      <c r="F1107" s="133"/>
      <c r="G1107" s="136">
        <v>1000</v>
      </c>
    </row>
    <row r="1108" spans="1:7" x14ac:dyDescent="0.25">
      <c r="A1108" s="137"/>
      <c r="B1108" s="138">
        <v>42732</v>
      </c>
      <c r="C1108" s="135" t="s">
        <v>1197</v>
      </c>
      <c r="D1108" s="135" t="s">
        <v>1198</v>
      </c>
      <c r="E1108" s="135" t="s">
        <v>8</v>
      </c>
      <c r="F1108" s="133"/>
      <c r="G1108" s="136">
        <v>14386.06</v>
      </c>
    </row>
    <row r="1109" spans="1:7" x14ac:dyDescent="0.25">
      <c r="A1109" s="137"/>
      <c r="B1109" s="137"/>
      <c r="C1109" s="135" t="s">
        <v>1201</v>
      </c>
      <c r="D1109" s="135" t="s">
        <v>86</v>
      </c>
      <c r="E1109" s="135" t="s">
        <v>1202</v>
      </c>
      <c r="F1109" s="135">
        <v>500</v>
      </c>
      <c r="G1109" s="136">
        <v>500</v>
      </c>
    </row>
    <row r="1110" spans="1:7" x14ac:dyDescent="0.25">
      <c r="A1110" s="137"/>
      <c r="B1110" s="137"/>
      <c r="C1110" s="135" t="s">
        <v>1203</v>
      </c>
      <c r="D1110" s="135" t="s">
        <v>797</v>
      </c>
      <c r="E1110" s="135" t="s">
        <v>72</v>
      </c>
      <c r="F1110" s="135">
        <v>6000</v>
      </c>
      <c r="G1110" s="136">
        <v>6000</v>
      </c>
    </row>
    <row r="1111" spans="1:7" x14ac:dyDescent="0.25">
      <c r="A1111" s="137"/>
      <c r="B1111" s="138">
        <v>42734</v>
      </c>
      <c r="C1111" s="135" t="s">
        <v>1207</v>
      </c>
      <c r="D1111" s="135" t="s">
        <v>8</v>
      </c>
      <c r="E1111" s="135" t="s">
        <v>8</v>
      </c>
      <c r="F1111" s="133"/>
      <c r="G1111" s="136">
        <v>25888.06</v>
      </c>
    </row>
    <row r="1112" spans="1:7" x14ac:dyDescent="0.25">
      <c r="A1112" s="135" t="s">
        <v>997</v>
      </c>
      <c r="B1112" s="133"/>
      <c r="C1112" s="133"/>
      <c r="D1112" s="133"/>
      <c r="E1112" s="133"/>
      <c r="F1112" s="133"/>
      <c r="G1112" s="136">
        <v>117999.93</v>
      </c>
    </row>
    <row r="1113" spans="1:7" x14ac:dyDescent="0.25">
      <c r="A1113" s="135" t="s">
        <v>1104</v>
      </c>
      <c r="B1113" s="138">
        <v>42677</v>
      </c>
      <c r="C1113" s="135" t="s">
        <v>1106</v>
      </c>
      <c r="D1113" s="135" t="s">
        <v>8</v>
      </c>
      <c r="E1113" s="135" t="s">
        <v>8</v>
      </c>
      <c r="F1113" s="133"/>
      <c r="G1113" s="136">
        <v>100</v>
      </c>
    </row>
    <row r="1114" spans="1:7" x14ac:dyDescent="0.25">
      <c r="A1114" s="137"/>
      <c r="B1114" s="138">
        <v>42688</v>
      </c>
      <c r="C1114" s="135" t="s">
        <v>1118</v>
      </c>
      <c r="D1114" s="135" t="s">
        <v>8</v>
      </c>
      <c r="E1114" s="135" t="s">
        <v>8</v>
      </c>
      <c r="F1114" s="133"/>
      <c r="G1114" s="136">
        <v>100</v>
      </c>
    </row>
    <row r="1115" spans="1:7" x14ac:dyDescent="0.25">
      <c r="A1115" s="137"/>
      <c r="B1115" s="138">
        <v>42717</v>
      </c>
      <c r="C1115" s="135" t="s">
        <v>1154</v>
      </c>
      <c r="D1115" s="135" t="s">
        <v>8</v>
      </c>
      <c r="E1115" s="135" t="s">
        <v>8</v>
      </c>
      <c r="F1115" s="133"/>
      <c r="G1115" s="136">
        <v>200</v>
      </c>
    </row>
    <row r="1116" spans="1:7" x14ac:dyDescent="0.25">
      <c r="A1116" s="137"/>
      <c r="B1116" s="138">
        <v>42719</v>
      </c>
      <c r="C1116" s="135" t="s">
        <v>1155</v>
      </c>
      <c r="D1116" s="135" t="s">
        <v>8</v>
      </c>
      <c r="E1116" s="135" t="s">
        <v>8</v>
      </c>
      <c r="F1116" s="133"/>
      <c r="G1116" s="136">
        <v>100</v>
      </c>
    </row>
    <row r="1117" spans="1:7" x14ac:dyDescent="0.25">
      <c r="A1117" s="137"/>
      <c r="B1117" s="138">
        <v>42720</v>
      </c>
      <c r="C1117" s="135" t="s">
        <v>1157</v>
      </c>
      <c r="D1117" s="135" t="s">
        <v>8</v>
      </c>
      <c r="E1117" s="135" t="s">
        <v>8</v>
      </c>
      <c r="F1117" s="133"/>
      <c r="G1117" s="136">
        <v>100</v>
      </c>
    </row>
    <row r="1118" spans="1:7" x14ac:dyDescent="0.25">
      <c r="A1118" s="137"/>
      <c r="B1118" s="138">
        <v>42722</v>
      </c>
      <c r="C1118" s="135" t="s">
        <v>1158</v>
      </c>
      <c r="D1118" s="135" t="s">
        <v>8</v>
      </c>
      <c r="E1118" s="135" t="s">
        <v>8</v>
      </c>
      <c r="F1118" s="133"/>
      <c r="G1118" s="136">
        <v>100</v>
      </c>
    </row>
    <row r="1119" spans="1:7" x14ac:dyDescent="0.25">
      <c r="A1119" s="137"/>
      <c r="B1119" s="138">
        <v>42726</v>
      </c>
      <c r="C1119" s="135" t="s">
        <v>1159</v>
      </c>
      <c r="D1119" s="135" t="s">
        <v>8</v>
      </c>
      <c r="E1119" s="135" t="s">
        <v>8</v>
      </c>
      <c r="F1119" s="133"/>
      <c r="G1119" s="136">
        <v>200</v>
      </c>
    </row>
    <row r="1120" spans="1:7" x14ac:dyDescent="0.25">
      <c r="A1120" s="137"/>
      <c r="B1120" s="138">
        <v>42727</v>
      </c>
      <c r="C1120" s="135" t="s">
        <v>1160</v>
      </c>
      <c r="D1120" s="135" t="s">
        <v>8</v>
      </c>
      <c r="E1120" s="135" t="s">
        <v>8</v>
      </c>
      <c r="F1120" s="133"/>
      <c r="G1120" s="136">
        <v>100</v>
      </c>
    </row>
    <row r="1121" spans="1:7" x14ac:dyDescent="0.25">
      <c r="A1121" s="137"/>
      <c r="B1121" s="138">
        <v>42734</v>
      </c>
      <c r="C1121" s="135" t="s">
        <v>1213</v>
      </c>
      <c r="D1121" s="135" t="s">
        <v>1214</v>
      </c>
      <c r="E1121" s="135" t="s">
        <v>8</v>
      </c>
      <c r="F1121" s="133"/>
      <c r="G1121" s="136">
        <v>10</v>
      </c>
    </row>
    <row r="1122" spans="1:7" x14ac:dyDescent="0.25">
      <c r="A1122" s="137"/>
      <c r="B1122" s="138">
        <v>42735</v>
      </c>
      <c r="C1122" s="135" t="s">
        <v>1218</v>
      </c>
      <c r="D1122" s="135" t="s">
        <v>8</v>
      </c>
      <c r="E1122" s="135" t="s">
        <v>8</v>
      </c>
      <c r="F1122" s="133"/>
      <c r="G1122" s="136">
        <v>220</v>
      </c>
    </row>
    <row r="1123" spans="1:7" x14ac:dyDescent="0.25">
      <c r="A1123" s="135" t="s">
        <v>1108</v>
      </c>
      <c r="B1123" s="133"/>
      <c r="C1123" s="133"/>
      <c r="D1123" s="133"/>
      <c r="E1123" s="133"/>
      <c r="F1123" s="133"/>
      <c r="G1123" s="136">
        <v>1230</v>
      </c>
    </row>
    <row r="1124" spans="1:7" x14ac:dyDescent="0.25">
      <c r="A1124" s="135" t="s">
        <v>1105</v>
      </c>
      <c r="B1124" s="138">
        <v>42677</v>
      </c>
      <c r="C1124" s="135" t="s">
        <v>1106</v>
      </c>
      <c r="D1124" s="135" t="s">
        <v>8</v>
      </c>
      <c r="E1124" s="135" t="s">
        <v>8</v>
      </c>
      <c r="F1124" s="133"/>
      <c r="G1124" s="136">
        <v>100</v>
      </c>
    </row>
    <row r="1125" spans="1:7" x14ac:dyDescent="0.25">
      <c r="A1125" s="137"/>
      <c r="B1125" s="138">
        <v>42688</v>
      </c>
      <c r="C1125" s="135" t="s">
        <v>1118</v>
      </c>
      <c r="D1125" s="135" t="s">
        <v>8</v>
      </c>
      <c r="E1125" s="135" t="s">
        <v>8</v>
      </c>
      <c r="F1125" s="133"/>
      <c r="G1125" s="136">
        <v>200</v>
      </c>
    </row>
    <row r="1126" spans="1:7" x14ac:dyDescent="0.25">
      <c r="A1126" s="137"/>
      <c r="B1126" s="138">
        <v>42692</v>
      </c>
      <c r="C1126" s="135" t="s">
        <v>1116</v>
      </c>
      <c r="D1126" s="135" t="s">
        <v>8</v>
      </c>
      <c r="E1126" s="135" t="s">
        <v>8</v>
      </c>
      <c r="F1126" s="133"/>
      <c r="G1126" s="136">
        <v>1000</v>
      </c>
    </row>
    <row r="1127" spans="1:7" x14ac:dyDescent="0.25">
      <c r="A1127" s="135" t="s">
        <v>1109</v>
      </c>
      <c r="B1127" s="133"/>
      <c r="C1127" s="133"/>
      <c r="D1127" s="133"/>
      <c r="E1127" s="133"/>
      <c r="F1127" s="133"/>
      <c r="G1127" s="136">
        <v>1300</v>
      </c>
    </row>
    <row r="1128" spans="1:7" x14ac:dyDescent="0.25">
      <c r="A1128" s="135" t="s">
        <v>1133</v>
      </c>
      <c r="B1128" s="138">
        <v>42698</v>
      </c>
      <c r="C1128" s="135" t="s">
        <v>1132</v>
      </c>
      <c r="D1128" s="135" t="s">
        <v>8</v>
      </c>
      <c r="E1128" s="135" t="s">
        <v>8</v>
      </c>
      <c r="F1128" s="133"/>
      <c r="G1128" s="136">
        <v>10</v>
      </c>
    </row>
    <row r="1129" spans="1:7" x14ac:dyDescent="0.25">
      <c r="A1129" s="137"/>
      <c r="B1129" s="138">
        <v>42730</v>
      </c>
      <c r="C1129" s="135" t="s">
        <v>215</v>
      </c>
      <c r="D1129" s="135" t="s">
        <v>8</v>
      </c>
      <c r="E1129" s="135" t="s">
        <v>8</v>
      </c>
      <c r="F1129" s="133"/>
      <c r="G1129" s="136">
        <v>1</v>
      </c>
    </row>
    <row r="1130" spans="1:7" x14ac:dyDescent="0.25">
      <c r="A1130" s="137"/>
      <c r="B1130" s="138">
        <v>42734</v>
      </c>
      <c r="C1130" s="135" t="s">
        <v>1207</v>
      </c>
      <c r="D1130" s="135" t="s">
        <v>8</v>
      </c>
      <c r="E1130" s="135" t="s">
        <v>8</v>
      </c>
      <c r="F1130" s="133"/>
      <c r="G1130" s="136">
        <v>24111.94</v>
      </c>
    </row>
    <row r="1131" spans="1:7" x14ac:dyDescent="0.25">
      <c r="A1131" s="137"/>
      <c r="B1131" s="137"/>
      <c r="C1131" s="135" t="s">
        <v>1210</v>
      </c>
      <c r="D1131" s="135" t="s">
        <v>8</v>
      </c>
      <c r="E1131" s="135" t="s">
        <v>8</v>
      </c>
      <c r="F1131" s="133"/>
      <c r="G1131" s="136">
        <v>2500</v>
      </c>
    </row>
    <row r="1132" spans="1:7" x14ac:dyDescent="0.25">
      <c r="A1132" s="137"/>
      <c r="B1132" s="137"/>
      <c r="C1132" s="135" t="s">
        <v>1211</v>
      </c>
      <c r="D1132" s="135" t="s">
        <v>1212</v>
      </c>
      <c r="E1132" s="135" t="s">
        <v>8</v>
      </c>
      <c r="F1132" s="133"/>
      <c r="G1132" s="136">
        <v>400</v>
      </c>
    </row>
    <row r="1133" spans="1:7" x14ac:dyDescent="0.25">
      <c r="A1133" s="137"/>
      <c r="B1133" s="137"/>
      <c r="C1133" s="135" t="s">
        <v>1213</v>
      </c>
      <c r="D1133" s="135" t="s">
        <v>1214</v>
      </c>
      <c r="E1133" s="135" t="s">
        <v>8</v>
      </c>
      <c r="F1133" s="133"/>
      <c r="G1133" s="136">
        <v>10</v>
      </c>
    </row>
    <row r="1134" spans="1:7" x14ac:dyDescent="0.25">
      <c r="A1134" s="137"/>
      <c r="B1134" s="138">
        <v>42733</v>
      </c>
      <c r="C1134" s="135" t="s">
        <v>215</v>
      </c>
      <c r="D1134" s="135" t="s">
        <v>8</v>
      </c>
      <c r="E1134" s="135" t="s">
        <v>8</v>
      </c>
      <c r="F1134" s="133"/>
      <c r="G1134" s="136">
        <v>100</v>
      </c>
    </row>
    <row r="1135" spans="1:7" x14ac:dyDescent="0.25">
      <c r="A1135" s="137"/>
      <c r="B1135" s="138">
        <v>42735</v>
      </c>
      <c r="C1135" s="135" t="s">
        <v>1216</v>
      </c>
      <c r="D1135" s="135" t="s">
        <v>1215</v>
      </c>
      <c r="E1135" s="135" t="s">
        <v>8</v>
      </c>
      <c r="F1135" s="133"/>
      <c r="G1135" s="136">
        <v>5000</v>
      </c>
    </row>
    <row r="1136" spans="1:7" x14ac:dyDescent="0.25">
      <c r="A1136" s="135" t="s">
        <v>1135</v>
      </c>
      <c r="B1136" s="133"/>
      <c r="C1136" s="133"/>
      <c r="D1136" s="133"/>
      <c r="E1136" s="133"/>
      <c r="F1136" s="133"/>
      <c r="G1136" s="136">
        <v>32132.94</v>
      </c>
    </row>
    <row r="1137" spans="1:7" x14ac:dyDescent="0.25">
      <c r="A1137" s="135" t="s">
        <v>1164</v>
      </c>
      <c r="B1137" s="138">
        <v>42725</v>
      </c>
      <c r="C1137" s="135" t="s">
        <v>1163</v>
      </c>
      <c r="D1137" s="135" t="s">
        <v>8</v>
      </c>
      <c r="E1137" s="135" t="s">
        <v>8</v>
      </c>
      <c r="F1137" s="133"/>
      <c r="G1137" s="136">
        <v>825</v>
      </c>
    </row>
    <row r="1138" spans="1:7" x14ac:dyDescent="0.25">
      <c r="A1138" s="137"/>
      <c r="B1138" s="138">
        <v>42729</v>
      </c>
      <c r="C1138" s="135" t="s">
        <v>1168</v>
      </c>
      <c r="D1138" s="135" t="s">
        <v>8</v>
      </c>
      <c r="E1138" s="135" t="s">
        <v>8</v>
      </c>
      <c r="F1138" s="133"/>
      <c r="G1138" s="136">
        <v>550</v>
      </c>
    </row>
    <row r="1139" spans="1:7" x14ac:dyDescent="0.25">
      <c r="A1139" s="137"/>
      <c r="B1139" s="138">
        <v>42732</v>
      </c>
      <c r="C1139" s="135" t="s">
        <v>1206</v>
      </c>
      <c r="D1139" s="135" t="s">
        <v>8</v>
      </c>
      <c r="E1139" s="135" t="s">
        <v>8</v>
      </c>
      <c r="F1139" s="133"/>
      <c r="G1139" s="136">
        <v>81625.070000000007</v>
      </c>
    </row>
    <row r="1140" spans="1:7" x14ac:dyDescent="0.25">
      <c r="A1140" s="135" t="s">
        <v>1167</v>
      </c>
      <c r="B1140" s="133"/>
      <c r="C1140" s="133"/>
      <c r="D1140" s="133"/>
      <c r="E1140" s="133"/>
      <c r="F1140" s="133"/>
      <c r="G1140" s="136">
        <v>83000.070000000007</v>
      </c>
    </row>
    <row r="1141" spans="1:7" x14ac:dyDescent="0.25">
      <c r="A1141" s="139" t="s">
        <v>14</v>
      </c>
      <c r="B1141" s="140"/>
      <c r="C1141" s="140"/>
      <c r="D1141" s="140"/>
      <c r="E1141" s="140"/>
      <c r="F1141" s="140"/>
      <c r="G1141" s="141">
        <v>11626812.759999998</v>
      </c>
    </row>
  </sheetData>
  <sheetProtection selectLockedCells="1" selectUnlockedCells="1"/>
  <mergeCells count="1">
    <mergeCell ref="C35:F35"/>
  </mergeCells>
  <phoneticPr fontId="12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16"/>
  <sheetViews>
    <sheetView view="pageBreakPreview" topLeftCell="A1287" zoomScale="80" zoomScaleNormal="100" workbookViewId="0">
      <selection activeCell="B1311" sqref="B1311"/>
    </sheetView>
  </sheetViews>
  <sheetFormatPr defaultColWidth="29.26953125" defaultRowHeight="15.5" x14ac:dyDescent="0.35"/>
  <cols>
    <col min="1" max="1" width="14.81640625" style="3" customWidth="1"/>
    <col min="2" max="2" width="63.453125" style="4" customWidth="1"/>
    <col min="3" max="3" width="19" style="4" customWidth="1"/>
    <col min="4" max="4" width="24.7265625" style="4" customWidth="1"/>
    <col min="5" max="5" width="20.7265625" style="5" customWidth="1"/>
    <col min="6" max="6" width="32.453125" style="3" customWidth="1"/>
    <col min="7" max="16384" width="29.26953125" style="3"/>
  </cols>
  <sheetData>
    <row r="1" spans="1:8" x14ac:dyDescent="0.35">
      <c r="C1" s="6"/>
      <c r="D1" s="7"/>
      <c r="E1" s="7"/>
    </row>
    <row r="2" spans="1:8" x14ac:dyDescent="0.35">
      <c r="C2" s="8"/>
      <c r="D2" s="9"/>
      <c r="E2" s="10"/>
    </row>
    <row r="3" spans="1:8" x14ac:dyDescent="0.35">
      <c r="C3" s="8"/>
      <c r="D3" s="9"/>
      <c r="E3" s="10"/>
    </row>
    <row r="4" spans="1:8" x14ac:dyDescent="0.35">
      <c r="C4" s="8"/>
      <c r="D4" s="9"/>
      <c r="E4" s="10"/>
    </row>
    <row r="5" spans="1:8" x14ac:dyDescent="0.35">
      <c r="C5" s="8"/>
      <c r="D5" s="9"/>
      <c r="E5" s="10"/>
    </row>
    <row r="6" spans="1:8" x14ac:dyDescent="0.35">
      <c r="C6" s="8"/>
      <c r="D6" s="9"/>
      <c r="E6" s="10"/>
    </row>
    <row r="9" spans="1:8" ht="12.75" customHeight="1" x14ac:dyDescent="0.35">
      <c r="B9" s="155" t="s">
        <v>26</v>
      </c>
      <c r="C9" s="155"/>
      <c r="D9" s="155"/>
      <c r="E9" s="155"/>
    </row>
    <row r="10" spans="1:8" ht="16" thickBot="1" x14ac:dyDescent="0.4">
      <c r="B10" s="11"/>
      <c r="C10" s="11"/>
      <c r="D10" s="11"/>
      <c r="E10" s="11"/>
    </row>
    <row r="11" spans="1:8" ht="16" thickBot="1" x14ac:dyDescent="0.4">
      <c r="A11" s="12" t="s">
        <v>4</v>
      </c>
      <c r="B11" s="13" t="s">
        <v>5</v>
      </c>
      <c r="C11" s="14" t="s">
        <v>6</v>
      </c>
      <c r="D11" s="14" t="s">
        <v>7</v>
      </c>
      <c r="E11" s="15" t="s">
        <v>15</v>
      </c>
      <c r="F11" s="12" t="s">
        <v>3</v>
      </c>
    </row>
    <row r="12" spans="1:8" ht="17.25" customHeight="1" x14ac:dyDescent="0.35">
      <c r="A12" s="27">
        <v>42375</v>
      </c>
      <c r="B12" s="64" t="s">
        <v>33</v>
      </c>
      <c r="C12" s="64" t="s">
        <v>34</v>
      </c>
      <c r="D12" s="64" t="s">
        <v>35</v>
      </c>
      <c r="E12" s="51">
        <v>5000</v>
      </c>
      <c r="F12" s="42" t="s">
        <v>36</v>
      </c>
    </row>
    <row r="13" spans="1:8" x14ac:dyDescent="0.35">
      <c r="A13" s="27">
        <v>42381</v>
      </c>
      <c r="B13" s="21" t="s">
        <v>18</v>
      </c>
      <c r="C13" s="64"/>
      <c r="D13" s="64"/>
      <c r="E13" s="51">
        <v>23175</v>
      </c>
      <c r="F13" s="42" t="s">
        <v>36</v>
      </c>
      <c r="H13" s="57"/>
    </row>
    <row r="14" spans="1:8" ht="46.5" x14ac:dyDescent="0.35">
      <c r="A14" s="27">
        <v>42382</v>
      </c>
      <c r="B14" s="65" t="s">
        <v>157</v>
      </c>
      <c r="C14" s="64"/>
      <c r="D14" s="65"/>
      <c r="E14" s="51">
        <v>80016.2</v>
      </c>
      <c r="F14" s="42" t="s">
        <v>36</v>
      </c>
      <c r="H14" s="57"/>
    </row>
    <row r="15" spans="1:8" x14ac:dyDescent="0.35">
      <c r="A15" s="27">
        <v>42382</v>
      </c>
      <c r="B15" s="64" t="s">
        <v>37</v>
      </c>
      <c r="C15" s="64" t="s">
        <v>38</v>
      </c>
      <c r="D15" s="65" t="s">
        <v>21</v>
      </c>
      <c r="E15" s="51">
        <v>19808.8</v>
      </c>
      <c r="F15" s="42" t="s">
        <v>36</v>
      </c>
    </row>
    <row r="16" spans="1:8" x14ac:dyDescent="0.35">
      <c r="A16" s="27">
        <v>42382</v>
      </c>
      <c r="B16" s="64" t="s">
        <v>37</v>
      </c>
      <c r="C16" s="64" t="s">
        <v>38</v>
      </c>
      <c r="D16" s="65" t="s">
        <v>21</v>
      </c>
      <c r="E16" s="51">
        <f>2400000-E15</f>
        <v>2380191.2000000002</v>
      </c>
      <c r="F16" s="42" t="s">
        <v>290</v>
      </c>
    </row>
    <row r="17" spans="1:8" x14ac:dyDescent="0.35">
      <c r="A17" s="27">
        <v>42383</v>
      </c>
      <c r="B17" s="95" t="s">
        <v>40</v>
      </c>
      <c r="C17" s="64" t="s">
        <v>41</v>
      </c>
      <c r="D17" s="65" t="s">
        <v>42</v>
      </c>
      <c r="E17" s="51">
        <v>120</v>
      </c>
      <c r="F17" s="42" t="s">
        <v>44</v>
      </c>
    </row>
    <row r="18" spans="1:8" x14ac:dyDescent="0.35">
      <c r="A18" s="27">
        <v>42383</v>
      </c>
      <c r="B18" s="64" t="s">
        <v>45</v>
      </c>
      <c r="C18" s="64" t="s">
        <v>46</v>
      </c>
      <c r="D18" s="65" t="s">
        <v>47</v>
      </c>
      <c r="E18" s="22">
        <v>200</v>
      </c>
      <c r="F18" s="42" t="s">
        <v>44</v>
      </c>
    </row>
    <row r="19" spans="1:8" x14ac:dyDescent="0.35">
      <c r="A19" s="27">
        <v>42383</v>
      </c>
      <c r="B19" s="64" t="s">
        <v>48</v>
      </c>
      <c r="C19" s="64" t="s">
        <v>49</v>
      </c>
      <c r="D19" s="65" t="s">
        <v>50</v>
      </c>
      <c r="E19" s="22">
        <v>300</v>
      </c>
      <c r="F19" s="42" t="s">
        <v>44</v>
      </c>
    </row>
    <row r="20" spans="1:8" x14ac:dyDescent="0.35">
      <c r="A20" s="27">
        <v>42383</v>
      </c>
      <c r="B20" s="64" t="s">
        <v>51</v>
      </c>
      <c r="C20" s="64" t="s">
        <v>52</v>
      </c>
      <c r="D20" s="65" t="s">
        <v>53</v>
      </c>
      <c r="E20" s="22">
        <v>500</v>
      </c>
      <c r="F20" s="42" t="s">
        <v>44</v>
      </c>
    </row>
    <row r="21" spans="1:8" x14ac:dyDescent="0.35">
      <c r="A21" s="19">
        <v>42384</v>
      </c>
      <c r="B21" s="64" t="s">
        <v>54</v>
      </c>
      <c r="C21" s="64" t="s">
        <v>55</v>
      </c>
      <c r="D21" s="65" t="s">
        <v>56</v>
      </c>
      <c r="E21" s="22">
        <v>500</v>
      </c>
      <c r="F21" s="42" t="s">
        <v>44</v>
      </c>
    </row>
    <row r="22" spans="1:8" x14ac:dyDescent="0.35">
      <c r="A22" s="19">
        <v>42384</v>
      </c>
      <c r="B22" s="64" t="s">
        <v>57</v>
      </c>
      <c r="C22" s="64" t="s">
        <v>58</v>
      </c>
      <c r="D22" s="65" t="s">
        <v>59</v>
      </c>
      <c r="E22" s="22">
        <v>1000</v>
      </c>
      <c r="F22" s="42" t="s">
        <v>44</v>
      </c>
    </row>
    <row r="23" spans="1:8" x14ac:dyDescent="0.35">
      <c r="A23" s="19">
        <v>42387</v>
      </c>
      <c r="B23" s="64" t="s">
        <v>60</v>
      </c>
      <c r="C23" s="64"/>
      <c r="D23" s="65"/>
      <c r="E23" s="22">
        <v>84000</v>
      </c>
      <c r="F23" s="42" t="s">
        <v>43</v>
      </c>
    </row>
    <row r="24" spans="1:8" x14ac:dyDescent="0.35">
      <c r="A24" s="19">
        <v>42387</v>
      </c>
      <c r="B24" s="64" t="s">
        <v>60</v>
      </c>
      <c r="C24" s="64"/>
      <c r="D24" s="65"/>
      <c r="E24" s="22">
        <v>916000</v>
      </c>
      <c r="F24" s="42" t="s">
        <v>290</v>
      </c>
    </row>
    <row r="25" spans="1:8" ht="17.25" customHeight="1" x14ac:dyDescent="0.35">
      <c r="A25" s="19">
        <v>42387</v>
      </c>
      <c r="B25" s="64" t="s">
        <v>62</v>
      </c>
      <c r="C25" s="64" t="s">
        <v>63</v>
      </c>
      <c r="D25" s="65" t="s">
        <v>64</v>
      </c>
      <c r="E25" s="22">
        <v>4700</v>
      </c>
      <c r="F25" s="42" t="s">
        <v>65</v>
      </c>
      <c r="H25"/>
    </row>
    <row r="26" spans="1:8" x14ac:dyDescent="0.35">
      <c r="A26" s="19">
        <v>42387</v>
      </c>
      <c r="B26" s="64" t="s">
        <v>66</v>
      </c>
      <c r="C26" s="20" t="s">
        <v>67</v>
      </c>
      <c r="D26" s="21" t="s">
        <v>68</v>
      </c>
      <c r="E26" s="22">
        <v>500</v>
      </c>
      <c r="F26" s="42" t="s">
        <v>44</v>
      </c>
      <c r="H26"/>
    </row>
    <row r="27" spans="1:8" ht="21" customHeight="1" x14ac:dyDescent="0.35">
      <c r="A27" s="19">
        <v>42387</v>
      </c>
      <c r="B27" s="64" t="s">
        <v>156</v>
      </c>
      <c r="C27" s="24"/>
      <c r="D27" s="25"/>
      <c r="E27" s="22">
        <v>292.5</v>
      </c>
      <c r="F27" s="42" t="s">
        <v>69</v>
      </c>
      <c r="H27"/>
    </row>
    <row r="28" spans="1:8" ht="45" customHeight="1" x14ac:dyDescent="0.35">
      <c r="A28" s="19">
        <v>42388</v>
      </c>
      <c r="B28" s="65" t="s">
        <v>158</v>
      </c>
      <c r="C28" s="24"/>
      <c r="D28" s="25"/>
      <c r="E28" s="22">
        <v>12390</v>
      </c>
      <c r="F28" s="42" t="s">
        <v>69</v>
      </c>
      <c r="H28"/>
    </row>
    <row r="29" spans="1:8" ht="46.5" customHeight="1" x14ac:dyDescent="0.35">
      <c r="A29" s="19">
        <v>42388</v>
      </c>
      <c r="B29" s="20" t="s">
        <v>161</v>
      </c>
      <c r="C29" s="24"/>
      <c r="D29" s="25"/>
      <c r="E29" s="22">
        <v>152660</v>
      </c>
      <c r="F29" s="42" t="s">
        <v>160</v>
      </c>
      <c r="H29"/>
    </row>
    <row r="30" spans="1:8" ht="20.25" customHeight="1" x14ac:dyDescent="0.35">
      <c r="A30" s="19">
        <v>42388</v>
      </c>
      <c r="B30" s="24" t="s">
        <v>70</v>
      </c>
      <c r="C30" s="24" t="s">
        <v>71</v>
      </c>
      <c r="D30" s="25" t="s">
        <v>72</v>
      </c>
      <c r="E30" s="22">
        <v>200</v>
      </c>
      <c r="F30" s="42" t="s">
        <v>69</v>
      </c>
      <c r="H30"/>
    </row>
    <row r="31" spans="1:8" ht="20.25" customHeight="1" x14ac:dyDescent="0.35">
      <c r="A31" s="19">
        <v>42388</v>
      </c>
      <c r="B31" s="64" t="s">
        <v>73</v>
      </c>
      <c r="C31" s="24" t="s">
        <v>74</v>
      </c>
      <c r="D31" s="25" t="s">
        <v>75</v>
      </c>
      <c r="E31" s="26">
        <v>400</v>
      </c>
      <c r="F31" s="42" t="s">
        <v>65</v>
      </c>
      <c r="H31"/>
    </row>
    <row r="32" spans="1:8" x14ac:dyDescent="0.35">
      <c r="A32" s="19">
        <v>42388</v>
      </c>
      <c r="B32" s="64" t="s">
        <v>76</v>
      </c>
      <c r="C32" s="16" t="s">
        <v>77</v>
      </c>
      <c r="D32" s="17" t="s">
        <v>78</v>
      </c>
      <c r="E32" s="22">
        <v>300</v>
      </c>
      <c r="F32" s="42" t="s">
        <v>69</v>
      </c>
      <c r="H32"/>
    </row>
    <row r="33" spans="1:8" x14ac:dyDescent="0.35">
      <c r="A33" s="19">
        <v>42388</v>
      </c>
      <c r="B33" s="64" t="s">
        <v>79</v>
      </c>
      <c r="C33" s="20" t="s">
        <v>80</v>
      </c>
      <c r="D33" s="21" t="s">
        <v>56</v>
      </c>
      <c r="E33" s="22">
        <v>98</v>
      </c>
      <c r="F33" s="42" t="s">
        <v>69</v>
      </c>
      <c r="H33"/>
    </row>
    <row r="34" spans="1:8" ht="17.25" customHeight="1" x14ac:dyDescent="0.35">
      <c r="A34" s="19">
        <v>42388</v>
      </c>
      <c r="B34" s="64" t="s">
        <v>81</v>
      </c>
      <c r="C34" s="20" t="s">
        <v>82</v>
      </c>
      <c r="D34" s="21" t="s">
        <v>83</v>
      </c>
      <c r="E34" s="22">
        <v>300</v>
      </c>
      <c r="F34" s="42" t="s">
        <v>69</v>
      </c>
      <c r="H34"/>
    </row>
    <row r="35" spans="1:8" x14ac:dyDescent="0.35">
      <c r="A35" s="19">
        <v>42388</v>
      </c>
      <c r="B35" s="20" t="s">
        <v>84</v>
      </c>
      <c r="C35" s="20"/>
      <c r="D35" s="21"/>
      <c r="E35" s="22">
        <v>15000</v>
      </c>
      <c r="F35" s="42" t="s">
        <v>65</v>
      </c>
      <c r="H35"/>
    </row>
    <row r="36" spans="1:8" ht="21" customHeight="1" x14ac:dyDescent="0.35">
      <c r="A36" s="19">
        <v>42389</v>
      </c>
      <c r="B36" s="64" t="s">
        <v>85</v>
      </c>
      <c r="C36" s="20" t="s">
        <v>86</v>
      </c>
      <c r="D36" s="21" t="s">
        <v>87</v>
      </c>
      <c r="E36" s="22">
        <v>500</v>
      </c>
      <c r="F36" s="42" t="s">
        <v>69</v>
      </c>
      <c r="H36"/>
    </row>
    <row r="37" spans="1:8" ht="20.25" customHeight="1" x14ac:dyDescent="0.35">
      <c r="A37" s="19">
        <v>42389</v>
      </c>
      <c r="B37" s="64" t="s">
        <v>88</v>
      </c>
      <c r="C37" s="64" t="s">
        <v>89</v>
      </c>
      <c r="D37" s="65" t="s">
        <v>90</v>
      </c>
      <c r="E37" s="22">
        <v>386</v>
      </c>
      <c r="F37" s="42" t="s">
        <v>69</v>
      </c>
      <c r="H37"/>
    </row>
    <row r="38" spans="1:8" ht="21.75" customHeight="1" x14ac:dyDescent="0.35">
      <c r="A38" s="19">
        <v>42389</v>
      </c>
      <c r="B38" s="28" t="s">
        <v>91</v>
      </c>
      <c r="C38" s="66" t="s">
        <v>92</v>
      </c>
      <c r="D38" s="66" t="s">
        <v>93</v>
      </c>
      <c r="E38" s="62">
        <v>1000</v>
      </c>
      <c r="F38" s="42" t="s">
        <v>69</v>
      </c>
      <c r="H38"/>
    </row>
    <row r="39" spans="1:8" ht="23.25" customHeight="1" x14ac:dyDescent="0.35">
      <c r="A39" s="19">
        <v>42389</v>
      </c>
      <c r="B39" s="61" t="s">
        <v>94</v>
      </c>
      <c r="C39" s="60" t="s">
        <v>49</v>
      </c>
      <c r="D39" s="60" t="s">
        <v>95</v>
      </c>
      <c r="E39" s="63">
        <v>1000</v>
      </c>
      <c r="F39" s="42" t="s">
        <v>69</v>
      </c>
      <c r="H39"/>
    </row>
    <row r="40" spans="1:8" x14ac:dyDescent="0.35">
      <c r="A40" s="19">
        <v>42389</v>
      </c>
      <c r="B40" s="61" t="s">
        <v>96</v>
      </c>
      <c r="C40" s="30" t="s">
        <v>97</v>
      </c>
      <c r="D40" s="31" t="s">
        <v>90</v>
      </c>
      <c r="E40" s="22">
        <v>8000</v>
      </c>
      <c r="F40" s="42" t="s">
        <v>69</v>
      </c>
      <c r="H40"/>
    </row>
    <row r="41" spans="1:8" x14ac:dyDescent="0.35">
      <c r="A41" s="19">
        <v>42389</v>
      </c>
      <c r="B41" s="20" t="s">
        <v>98</v>
      </c>
      <c r="C41" s="20" t="s">
        <v>63</v>
      </c>
      <c r="D41" s="21" t="s">
        <v>95</v>
      </c>
      <c r="E41" s="22">
        <v>200</v>
      </c>
      <c r="F41" s="42" t="s">
        <v>69</v>
      </c>
      <c r="H41"/>
    </row>
    <row r="42" spans="1:8" ht="46.5" x14ac:dyDescent="0.35">
      <c r="A42" s="27">
        <v>42390</v>
      </c>
      <c r="B42" s="20" t="s">
        <v>99</v>
      </c>
      <c r="C42" s="20"/>
      <c r="D42" s="21"/>
      <c r="E42" s="22">
        <v>17270.28</v>
      </c>
      <c r="F42" s="42" t="s">
        <v>69</v>
      </c>
      <c r="H42"/>
    </row>
    <row r="43" spans="1:8" ht="18" customHeight="1" x14ac:dyDescent="0.35">
      <c r="A43" s="27">
        <v>42391</v>
      </c>
      <c r="B43" s="64" t="s">
        <v>105</v>
      </c>
      <c r="C43" s="20" t="s">
        <v>106</v>
      </c>
      <c r="D43" s="21" t="s">
        <v>90</v>
      </c>
      <c r="E43" s="22">
        <v>2000</v>
      </c>
      <c r="F43" s="42" t="s">
        <v>69</v>
      </c>
      <c r="H43"/>
    </row>
    <row r="44" spans="1:8" x14ac:dyDescent="0.35">
      <c r="A44" s="27">
        <v>42391</v>
      </c>
      <c r="B44" s="20" t="s">
        <v>107</v>
      </c>
      <c r="C44" s="20" t="s">
        <v>108</v>
      </c>
      <c r="D44" s="21" t="s">
        <v>109</v>
      </c>
      <c r="E44" s="22">
        <v>600</v>
      </c>
      <c r="F44" s="42" t="s">
        <v>69</v>
      </c>
      <c r="H44"/>
    </row>
    <row r="45" spans="1:8" ht="18.75" customHeight="1" x14ac:dyDescent="0.35">
      <c r="A45" s="27">
        <v>42391</v>
      </c>
      <c r="B45" s="64" t="s">
        <v>110</v>
      </c>
      <c r="C45" s="20" t="s">
        <v>111</v>
      </c>
      <c r="D45" s="21" t="s">
        <v>112</v>
      </c>
      <c r="E45" s="22">
        <v>300</v>
      </c>
      <c r="F45" s="42" t="s">
        <v>69</v>
      </c>
      <c r="H45"/>
    </row>
    <row r="46" spans="1:8" x14ac:dyDescent="0.35">
      <c r="A46" s="27">
        <v>42391</v>
      </c>
      <c r="B46" s="20" t="s">
        <v>113</v>
      </c>
      <c r="C46" s="20" t="s">
        <v>16</v>
      </c>
      <c r="D46" s="21" t="s">
        <v>20</v>
      </c>
      <c r="E46" s="22">
        <v>2000</v>
      </c>
      <c r="F46" s="42" t="s">
        <v>69</v>
      </c>
      <c r="H46"/>
    </row>
    <row r="47" spans="1:8" x14ac:dyDescent="0.35">
      <c r="A47" s="27">
        <v>42391</v>
      </c>
      <c r="B47" s="20" t="s">
        <v>100</v>
      </c>
      <c r="C47" s="20"/>
      <c r="D47" s="21"/>
      <c r="E47" s="22">
        <f>10000-E48</f>
        <v>3163.2200000000003</v>
      </c>
      <c r="F47" s="42" t="s">
        <v>69</v>
      </c>
      <c r="G47" s="3">
        <f>SUBTOTAL(9,E30:E135)</f>
        <v>1561242.59</v>
      </c>
      <c r="H47"/>
    </row>
    <row r="48" spans="1:8" x14ac:dyDescent="0.35">
      <c r="A48" s="27">
        <v>42391</v>
      </c>
      <c r="B48" s="20" t="s">
        <v>100</v>
      </c>
      <c r="C48" s="64"/>
      <c r="D48" s="65"/>
      <c r="E48" s="22">
        <v>6836.78</v>
      </c>
      <c r="F48" s="42" t="s">
        <v>290</v>
      </c>
      <c r="H48"/>
    </row>
    <row r="49" spans="1:8" x14ac:dyDescent="0.35">
      <c r="A49" s="27">
        <v>42391</v>
      </c>
      <c r="B49" s="20" t="s">
        <v>114</v>
      </c>
      <c r="C49" s="64" t="s">
        <v>115</v>
      </c>
      <c r="D49" s="65" t="s">
        <v>116</v>
      </c>
      <c r="E49" s="22">
        <v>500</v>
      </c>
      <c r="F49" s="42" t="s">
        <v>65</v>
      </c>
      <c r="H49"/>
    </row>
    <row r="50" spans="1:8" x14ac:dyDescent="0.35">
      <c r="A50" s="27">
        <v>42391</v>
      </c>
      <c r="B50" s="20" t="s">
        <v>117</v>
      </c>
      <c r="C50" s="64" t="s">
        <v>118</v>
      </c>
      <c r="D50" s="65" t="s">
        <v>119</v>
      </c>
      <c r="E50" s="22">
        <v>100</v>
      </c>
      <c r="F50" s="42" t="s">
        <v>65</v>
      </c>
    </row>
    <row r="51" spans="1:8" x14ac:dyDescent="0.35">
      <c r="A51" s="27">
        <v>42394</v>
      </c>
      <c r="B51" s="98" t="s">
        <v>120</v>
      </c>
      <c r="C51" s="64" t="s">
        <v>121</v>
      </c>
      <c r="D51" s="65" t="s">
        <v>109</v>
      </c>
      <c r="E51" s="22">
        <v>150</v>
      </c>
      <c r="F51" s="42" t="s">
        <v>65</v>
      </c>
    </row>
    <row r="52" spans="1:8" ht="18" customHeight="1" x14ac:dyDescent="0.35">
      <c r="A52" s="27">
        <v>42394</v>
      </c>
      <c r="B52" s="99" t="s">
        <v>101</v>
      </c>
      <c r="C52" s="70"/>
      <c r="D52" s="70"/>
      <c r="E52" s="63">
        <f>130000-E53</f>
        <v>104150</v>
      </c>
      <c r="F52" s="42" t="s">
        <v>65</v>
      </c>
    </row>
    <row r="53" spans="1:8" ht="18" customHeight="1" x14ac:dyDescent="0.35">
      <c r="A53" s="27">
        <v>42394</v>
      </c>
      <c r="B53" s="99" t="s">
        <v>101</v>
      </c>
      <c r="C53" s="70"/>
      <c r="D53" s="70"/>
      <c r="E53" s="63">
        <v>25850</v>
      </c>
      <c r="F53" s="42" t="s">
        <v>290</v>
      </c>
    </row>
    <row r="54" spans="1:8" ht="18" customHeight="1" x14ac:dyDescent="0.35">
      <c r="A54" s="27">
        <v>42394</v>
      </c>
      <c r="B54" s="99" t="s">
        <v>122</v>
      </c>
      <c r="C54" s="70" t="s">
        <v>123</v>
      </c>
      <c r="D54" s="70" t="s">
        <v>124</v>
      </c>
      <c r="E54" s="63">
        <v>200</v>
      </c>
      <c r="F54" s="42" t="s">
        <v>44</v>
      </c>
    </row>
    <row r="55" spans="1:8" x14ac:dyDescent="0.35">
      <c r="A55" s="27">
        <v>42394</v>
      </c>
      <c r="B55" s="99" t="s">
        <v>125</v>
      </c>
      <c r="C55" s="70" t="s">
        <v>126</v>
      </c>
      <c r="D55" s="70" t="s">
        <v>22</v>
      </c>
      <c r="E55" s="63">
        <v>1000</v>
      </c>
      <c r="F55" s="42" t="s">
        <v>44</v>
      </c>
    </row>
    <row r="56" spans="1:8" ht="22.5" customHeight="1" x14ac:dyDescent="0.35">
      <c r="A56" s="27">
        <v>42394</v>
      </c>
      <c r="B56" s="98" t="s">
        <v>102</v>
      </c>
      <c r="C56" s="70" t="s">
        <v>103</v>
      </c>
      <c r="D56" s="70" t="s">
        <v>104</v>
      </c>
      <c r="E56" s="63">
        <v>150</v>
      </c>
      <c r="F56" s="42" t="s">
        <v>44</v>
      </c>
    </row>
    <row r="57" spans="1:8" x14ac:dyDescent="0.35">
      <c r="A57" s="27">
        <v>42394</v>
      </c>
      <c r="B57" s="99" t="s">
        <v>127</v>
      </c>
      <c r="C57" s="70" t="s">
        <v>58</v>
      </c>
      <c r="D57" s="70" t="s">
        <v>25</v>
      </c>
      <c r="E57" s="63">
        <v>600</v>
      </c>
      <c r="F57" s="42" t="s">
        <v>44</v>
      </c>
    </row>
    <row r="58" spans="1:8" x14ac:dyDescent="0.35">
      <c r="A58" s="27">
        <v>42394</v>
      </c>
      <c r="B58" s="99" t="s">
        <v>128</v>
      </c>
      <c r="C58" s="70" t="s">
        <v>129</v>
      </c>
      <c r="D58" s="70" t="s">
        <v>130</v>
      </c>
      <c r="E58" s="63">
        <v>5000</v>
      </c>
      <c r="F58" s="42" t="s">
        <v>44</v>
      </c>
    </row>
    <row r="59" spans="1:8" x14ac:dyDescent="0.35">
      <c r="A59" s="27">
        <v>42394</v>
      </c>
      <c r="B59" s="99" t="s">
        <v>131</v>
      </c>
      <c r="C59" s="70" t="s">
        <v>67</v>
      </c>
      <c r="D59" s="70" t="s">
        <v>47</v>
      </c>
      <c r="E59" s="63">
        <v>200</v>
      </c>
      <c r="F59" s="42" t="s">
        <v>44</v>
      </c>
    </row>
    <row r="60" spans="1:8" x14ac:dyDescent="0.35">
      <c r="A60" s="27">
        <v>42394</v>
      </c>
      <c r="B60" s="99" t="s">
        <v>132</v>
      </c>
      <c r="C60" s="70" t="s">
        <v>133</v>
      </c>
      <c r="D60" s="70" t="s">
        <v>109</v>
      </c>
      <c r="E60" s="63">
        <v>500</v>
      </c>
      <c r="F60" s="42" t="s">
        <v>44</v>
      </c>
    </row>
    <row r="61" spans="1:8" x14ac:dyDescent="0.35">
      <c r="A61" s="27">
        <v>42394</v>
      </c>
      <c r="B61" s="100" t="s">
        <v>134</v>
      </c>
      <c r="C61" s="70" t="s">
        <v>133</v>
      </c>
      <c r="D61" s="70" t="s">
        <v>135</v>
      </c>
      <c r="E61" s="63">
        <v>1000</v>
      </c>
      <c r="F61" s="42" t="s">
        <v>44</v>
      </c>
    </row>
    <row r="62" spans="1:8" ht="18.75" customHeight="1" x14ac:dyDescent="0.35">
      <c r="A62" s="27">
        <v>42394</v>
      </c>
      <c r="B62" s="99" t="s">
        <v>136</v>
      </c>
      <c r="C62" s="70" t="s">
        <v>71</v>
      </c>
      <c r="D62" s="70" t="s">
        <v>137</v>
      </c>
      <c r="E62" s="63">
        <v>100</v>
      </c>
      <c r="F62" s="42" t="s">
        <v>44</v>
      </c>
    </row>
    <row r="63" spans="1:8" ht="18.75" customHeight="1" x14ac:dyDescent="0.35">
      <c r="A63" s="27">
        <v>42394</v>
      </c>
      <c r="B63" s="99" t="s">
        <v>138</v>
      </c>
      <c r="C63" s="70" t="s">
        <v>139</v>
      </c>
      <c r="D63" s="70" t="s">
        <v>72</v>
      </c>
      <c r="E63" s="63">
        <v>604.74</v>
      </c>
      <c r="F63" s="42" t="s">
        <v>44</v>
      </c>
    </row>
    <row r="64" spans="1:8" ht="18.75" customHeight="1" x14ac:dyDescent="0.35">
      <c r="A64" s="27">
        <v>42394</v>
      </c>
      <c r="B64" s="101" t="s">
        <v>140</v>
      </c>
      <c r="C64" s="33" t="s">
        <v>103</v>
      </c>
      <c r="D64" s="33" t="s">
        <v>47</v>
      </c>
      <c r="E64" s="34">
        <v>150</v>
      </c>
      <c r="F64" s="42" t="s">
        <v>44</v>
      </c>
    </row>
    <row r="65" spans="1:6" ht="21.75" customHeight="1" x14ac:dyDescent="0.35">
      <c r="A65" s="27">
        <v>42394</v>
      </c>
      <c r="B65" s="102" t="s">
        <v>141</v>
      </c>
      <c r="C65" s="33" t="s">
        <v>142</v>
      </c>
      <c r="D65" s="33" t="s">
        <v>143</v>
      </c>
      <c r="E65" s="34">
        <v>500</v>
      </c>
      <c r="F65" s="42" t="s">
        <v>44</v>
      </c>
    </row>
    <row r="66" spans="1:6" x14ac:dyDescent="0.35">
      <c r="A66" s="27">
        <v>42394</v>
      </c>
      <c r="B66" s="99" t="s">
        <v>144</v>
      </c>
      <c r="C66" s="33" t="s">
        <v>67</v>
      </c>
      <c r="D66" s="33" t="s">
        <v>145</v>
      </c>
      <c r="E66" s="34">
        <v>200</v>
      </c>
      <c r="F66" s="42" t="s">
        <v>44</v>
      </c>
    </row>
    <row r="67" spans="1:6" x14ac:dyDescent="0.35">
      <c r="A67" s="27">
        <v>42394</v>
      </c>
      <c r="B67" s="103" t="s">
        <v>146</v>
      </c>
      <c r="C67" s="33" t="s">
        <v>147</v>
      </c>
      <c r="D67" s="33" t="s">
        <v>64</v>
      </c>
      <c r="E67" s="34">
        <v>500</v>
      </c>
      <c r="F67" s="42" t="s">
        <v>44</v>
      </c>
    </row>
    <row r="68" spans="1:6" x14ac:dyDescent="0.35">
      <c r="A68" s="27">
        <v>42394</v>
      </c>
      <c r="B68" s="101" t="s">
        <v>148</v>
      </c>
      <c r="C68" s="33" t="s">
        <v>149</v>
      </c>
      <c r="D68" s="33" t="s">
        <v>150</v>
      </c>
      <c r="E68" s="34">
        <v>1000</v>
      </c>
      <c r="F68" s="42" t="s">
        <v>44</v>
      </c>
    </row>
    <row r="69" spans="1:6" x14ac:dyDescent="0.35">
      <c r="A69" s="27">
        <v>42394</v>
      </c>
      <c r="B69" s="99" t="s">
        <v>146</v>
      </c>
      <c r="C69" s="33" t="s">
        <v>147</v>
      </c>
      <c r="D69" s="33" t="s">
        <v>64</v>
      </c>
      <c r="E69" s="34">
        <v>500</v>
      </c>
      <c r="F69" s="42" t="s">
        <v>44</v>
      </c>
    </row>
    <row r="70" spans="1:6" x14ac:dyDescent="0.35">
      <c r="A70" s="27">
        <v>42394</v>
      </c>
      <c r="B70" s="101" t="s">
        <v>151</v>
      </c>
      <c r="C70" s="36" t="s">
        <v>152</v>
      </c>
      <c r="D70" s="36" t="s">
        <v>35</v>
      </c>
      <c r="E70" s="22">
        <v>500</v>
      </c>
      <c r="F70" s="42" t="s">
        <v>44</v>
      </c>
    </row>
    <row r="71" spans="1:6" x14ac:dyDescent="0.35">
      <c r="A71" s="27">
        <v>42395</v>
      </c>
      <c r="B71" s="21" t="s">
        <v>23</v>
      </c>
      <c r="C71" s="36" t="s">
        <v>19</v>
      </c>
      <c r="D71" s="36" t="s">
        <v>24</v>
      </c>
      <c r="E71" s="22">
        <v>50</v>
      </c>
      <c r="F71" s="42" t="s">
        <v>44</v>
      </c>
    </row>
    <row r="72" spans="1:6" ht="31" x14ac:dyDescent="0.35">
      <c r="A72" s="27">
        <v>42396</v>
      </c>
      <c r="B72" s="21" t="s">
        <v>153</v>
      </c>
      <c r="C72" s="36"/>
      <c r="D72" s="36"/>
      <c r="E72" s="22">
        <f>83550-E73</f>
        <v>74125.259999999995</v>
      </c>
      <c r="F72" s="42" t="s">
        <v>44</v>
      </c>
    </row>
    <row r="73" spans="1:6" ht="31" x14ac:dyDescent="0.35">
      <c r="A73" s="27">
        <v>42396</v>
      </c>
      <c r="B73" s="21" t="s">
        <v>153</v>
      </c>
      <c r="C73" s="36"/>
      <c r="D73" s="36"/>
      <c r="E73" s="22">
        <v>9424.74</v>
      </c>
      <c r="F73" s="42" t="s">
        <v>290</v>
      </c>
    </row>
    <row r="74" spans="1:6" ht="31" x14ac:dyDescent="0.35">
      <c r="A74" s="27">
        <v>42401</v>
      </c>
      <c r="B74" s="65" t="s">
        <v>166</v>
      </c>
      <c r="C74" s="36"/>
      <c r="D74" s="36"/>
      <c r="E74" s="22">
        <v>7407.5</v>
      </c>
      <c r="F74" s="23" t="s">
        <v>164</v>
      </c>
    </row>
    <row r="75" spans="1:6" ht="44.25" customHeight="1" x14ac:dyDescent="0.35">
      <c r="A75" s="27">
        <v>42401</v>
      </c>
      <c r="B75" s="65" t="s">
        <v>167</v>
      </c>
      <c r="C75" s="38"/>
      <c r="D75" s="38"/>
      <c r="E75" s="34">
        <v>4082.1</v>
      </c>
      <c r="F75" s="23" t="s">
        <v>164</v>
      </c>
    </row>
    <row r="76" spans="1:6" x14ac:dyDescent="0.35">
      <c r="A76" s="27">
        <v>42398</v>
      </c>
      <c r="B76" s="21" t="s">
        <v>165</v>
      </c>
      <c r="C76" s="70"/>
      <c r="D76" s="36"/>
      <c r="E76" s="34">
        <v>20</v>
      </c>
      <c r="F76" s="23" t="s">
        <v>164</v>
      </c>
    </row>
    <row r="77" spans="1:6" x14ac:dyDescent="0.35">
      <c r="A77" s="27">
        <v>42402</v>
      </c>
      <c r="B77" s="21" t="s">
        <v>165</v>
      </c>
      <c r="C77" s="36"/>
      <c r="D77" s="36"/>
      <c r="E77" s="22">
        <v>10</v>
      </c>
      <c r="F77" s="23" t="s">
        <v>164</v>
      </c>
    </row>
    <row r="78" spans="1:6" x14ac:dyDescent="0.35">
      <c r="A78" s="27">
        <v>42412</v>
      </c>
      <c r="B78" s="21" t="s">
        <v>168</v>
      </c>
      <c r="C78" s="36"/>
      <c r="D78" s="36"/>
      <c r="E78" s="22">
        <v>4480.3999999999996</v>
      </c>
      <c r="F78" s="23" t="s">
        <v>164</v>
      </c>
    </row>
    <row r="79" spans="1:6" x14ac:dyDescent="0.35">
      <c r="A79" s="27">
        <v>42412</v>
      </c>
      <c r="B79" s="21" t="s">
        <v>168</v>
      </c>
      <c r="C79" s="36"/>
      <c r="D79" s="36"/>
      <c r="E79" s="22">
        <f>22075.86-E78</f>
        <v>17595.46</v>
      </c>
      <c r="F79" s="23" t="s">
        <v>169</v>
      </c>
    </row>
    <row r="80" spans="1:6" x14ac:dyDescent="0.35">
      <c r="A80" s="27">
        <v>42416</v>
      </c>
      <c r="B80" s="21" t="s">
        <v>188</v>
      </c>
      <c r="C80" s="36"/>
      <c r="D80" s="36"/>
      <c r="E80" s="22">
        <v>500</v>
      </c>
      <c r="F80" s="23" t="s">
        <v>174</v>
      </c>
    </row>
    <row r="81" spans="1:6" x14ac:dyDescent="0.35">
      <c r="A81" s="27">
        <v>42416</v>
      </c>
      <c r="B81" s="21" t="s">
        <v>188</v>
      </c>
      <c r="C81" s="36"/>
      <c r="D81" s="36"/>
      <c r="E81" s="22">
        <v>500</v>
      </c>
      <c r="F81" s="23" t="s">
        <v>189</v>
      </c>
    </row>
    <row r="82" spans="1:6" x14ac:dyDescent="0.35">
      <c r="A82" s="27">
        <v>42416</v>
      </c>
      <c r="B82" s="21" t="s">
        <v>188</v>
      </c>
      <c r="C82" s="36"/>
      <c r="D82" s="36"/>
      <c r="E82" s="22">
        <v>500</v>
      </c>
      <c r="F82" s="23" t="s">
        <v>169</v>
      </c>
    </row>
    <row r="83" spans="1:6" x14ac:dyDescent="0.35">
      <c r="A83" s="27">
        <v>42416</v>
      </c>
      <c r="B83" s="21" t="s">
        <v>190</v>
      </c>
      <c r="C83" s="36"/>
      <c r="D83" s="36"/>
      <c r="E83" s="22">
        <v>500</v>
      </c>
      <c r="F83" s="23" t="s">
        <v>174</v>
      </c>
    </row>
    <row r="84" spans="1:6" x14ac:dyDescent="0.35">
      <c r="A84" s="27">
        <v>42416</v>
      </c>
      <c r="B84" s="21" t="s">
        <v>191</v>
      </c>
      <c r="C84" s="36"/>
      <c r="D84" s="36"/>
      <c r="E84" s="22">
        <v>1000</v>
      </c>
      <c r="F84" s="23" t="s">
        <v>174</v>
      </c>
    </row>
    <row r="85" spans="1:6" x14ac:dyDescent="0.35">
      <c r="A85" s="27">
        <v>42416</v>
      </c>
      <c r="B85" s="21" t="s">
        <v>192</v>
      </c>
      <c r="C85" s="36"/>
      <c r="D85" s="36"/>
      <c r="E85" s="22">
        <v>300</v>
      </c>
      <c r="F85" s="23" t="s">
        <v>174</v>
      </c>
    </row>
    <row r="86" spans="1:6" x14ac:dyDescent="0.35">
      <c r="A86" s="27">
        <v>42417</v>
      </c>
      <c r="B86" s="21" t="s">
        <v>193</v>
      </c>
      <c r="C86" s="36"/>
      <c r="D86" s="36"/>
      <c r="E86" s="22">
        <v>500</v>
      </c>
      <c r="F86" s="23" t="s">
        <v>174</v>
      </c>
    </row>
    <row r="87" spans="1:6" x14ac:dyDescent="0.35">
      <c r="A87" s="27">
        <v>42417</v>
      </c>
      <c r="B87" s="21" t="s">
        <v>194</v>
      </c>
      <c r="C87" s="36"/>
      <c r="D87" s="36"/>
      <c r="E87" s="22">
        <v>300</v>
      </c>
      <c r="F87" s="23" t="s">
        <v>174</v>
      </c>
    </row>
    <row r="88" spans="1:6" x14ac:dyDescent="0.35">
      <c r="A88" s="27">
        <v>42417</v>
      </c>
      <c r="B88" s="65" t="s">
        <v>195</v>
      </c>
      <c r="C88" s="36"/>
      <c r="D88" s="36"/>
      <c r="E88" s="22">
        <v>2000</v>
      </c>
      <c r="F88" s="23" t="s">
        <v>169</v>
      </c>
    </row>
    <row r="89" spans="1:6" x14ac:dyDescent="0.35">
      <c r="A89" s="27">
        <v>42417</v>
      </c>
      <c r="B89" s="21" t="s">
        <v>196</v>
      </c>
      <c r="C89" s="36"/>
      <c r="D89" s="36"/>
      <c r="E89" s="22">
        <v>1000</v>
      </c>
      <c r="F89" s="23" t="s">
        <v>174</v>
      </c>
    </row>
    <row r="90" spans="1:6" x14ac:dyDescent="0.35">
      <c r="A90" s="27">
        <v>42417</v>
      </c>
      <c r="B90" s="21" t="s">
        <v>197</v>
      </c>
      <c r="C90" s="36"/>
      <c r="D90" s="36"/>
      <c r="E90" s="22">
        <v>30000</v>
      </c>
      <c r="F90" s="23" t="s">
        <v>174</v>
      </c>
    </row>
    <row r="91" spans="1:6" x14ac:dyDescent="0.35">
      <c r="A91" s="27">
        <v>42417</v>
      </c>
      <c r="B91" s="21" t="s">
        <v>198</v>
      </c>
      <c r="C91" s="36"/>
      <c r="D91" s="36"/>
      <c r="E91" s="22">
        <v>5000</v>
      </c>
      <c r="F91" s="23" t="s">
        <v>174</v>
      </c>
    </row>
    <row r="92" spans="1:6" x14ac:dyDescent="0.35">
      <c r="A92" s="27">
        <v>42417</v>
      </c>
      <c r="B92" s="21" t="s">
        <v>199</v>
      </c>
      <c r="C92" s="36"/>
      <c r="D92" s="36"/>
      <c r="E92" s="22">
        <v>1000</v>
      </c>
      <c r="F92" s="23" t="s">
        <v>174</v>
      </c>
    </row>
    <row r="93" spans="1:6" x14ac:dyDescent="0.35">
      <c r="A93" s="27">
        <v>42417</v>
      </c>
      <c r="B93" s="21" t="s">
        <v>200</v>
      </c>
      <c r="C93" s="36"/>
      <c r="D93" s="36"/>
      <c r="E93" s="22">
        <v>500</v>
      </c>
      <c r="F93" s="23" t="s">
        <v>174</v>
      </c>
    </row>
    <row r="94" spans="1:6" x14ac:dyDescent="0.35">
      <c r="A94" s="27">
        <v>42417</v>
      </c>
      <c r="B94" s="21" t="s">
        <v>170</v>
      </c>
      <c r="C94" s="36" t="s">
        <v>171</v>
      </c>
      <c r="D94" s="36" t="s">
        <v>172</v>
      </c>
      <c r="E94" s="22">
        <v>300</v>
      </c>
      <c r="F94" s="23" t="s">
        <v>174</v>
      </c>
    </row>
    <row r="95" spans="1:6" x14ac:dyDescent="0.35">
      <c r="A95" s="27">
        <v>42417</v>
      </c>
      <c r="B95" s="80" t="s">
        <v>173</v>
      </c>
      <c r="C95" s="36" t="s">
        <v>171</v>
      </c>
      <c r="D95" s="36"/>
      <c r="E95" s="22">
        <v>200</v>
      </c>
      <c r="F95" s="23" t="s">
        <v>174</v>
      </c>
    </row>
    <row r="96" spans="1:6" x14ac:dyDescent="0.35">
      <c r="A96" s="27">
        <v>42417</v>
      </c>
      <c r="B96" s="21" t="s">
        <v>175</v>
      </c>
      <c r="C96" s="70" t="s">
        <v>176</v>
      </c>
      <c r="D96" s="20" t="s">
        <v>177</v>
      </c>
      <c r="E96" s="22">
        <v>1000</v>
      </c>
      <c r="F96" s="23" t="s">
        <v>169</v>
      </c>
    </row>
    <row r="97" spans="1:6" x14ac:dyDescent="0.35">
      <c r="A97" s="37">
        <v>42418</v>
      </c>
      <c r="B97" s="64" t="s">
        <v>178</v>
      </c>
      <c r="C97" s="70"/>
      <c r="D97" s="20"/>
      <c r="E97" s="22">
        <v>20000</v>
      </c>
      <c r="F97" s="23" t="s">
        <v>174</v>
      </c>
    </row>
    <row r="98" spans="1:6" x14ac:dyDescent="0.35">
      <c r="A98" s="37">
        <v>42418</v>
      </c>
      <c r="B98" s="65" t="s">
        <v>204</v>
      </c>
      <c r="C98" s="70"/>
      <c r="D98" s="20"/>
      <c r="E98" s="22">
        <v>500</v>
      </c>
      <c r="F98" s="23" t="s">
        <v>174</v>
      </c>
    </row>
    <row r="99" spans="1:6" ht="13.5" customHeight="1" x14ac:dyDescent="0.35">
      <c r="A99" s="37">
        <v>42419</v>
      </c>
      <c r="B99" s="65" t="s">
        <v>181</v>
      </c>
      <c r="C99" s="70" t="s">
        <v>71</v>
      </c>
      <c r="D99" s="20" t="s">
        <v>182</v>
      </c>
      <c r="E99" s="22">
        <v>1000</v>
      </c>
      <c r="F99" s="23" t="s">
        <v>174</v>
      </c>
    </row>
    <row r="100" spans="1:6" ht="18" customHeight="1" x14ac:dyDescent="0.35">
      <c r="A100" s="37">
        <v>42419</v>
      </c>
      <c r="B100" s="65" t="s">
        <v>183</v>
      </c>
      <c r="C100" s="36" t="s">
        <v>184</v>
      </c>
      <c r="D100" s="36" t="s">
        <v>72</v>
      </c>
      <c r="E100" s="22">
        <v>1000</v>
      </c>
      <c r="F100" s="23" t="s">
        <v>174</v>
      </c>
    </row>
    <row r="101" spans="1:6" ht="15.75" customHeight="1" x14ac:dyDescent="0.35">
      <c r="A101" s="37">
        <v>42419</v>
      </c>
      <c r="B101" s="65" t="s">
        <v>185</v>
      </c>
      <c r="C101" s="36" t="s">
        <v>186</v>
      </c>
      <c r="D101" s="36" t="s">
        <v>187</v>
      </c>
      <c r="E101" s="22">
        <v>100</v>
      </c>
      <c r="F101" s="23" t="s">
        <v>174</v>
      </c>
    </row>
    <row r="102" spans="1:6" x14ac:dyDescent="0.35">
      <c r="A102" s="37">
        <v>42419</v>
      </c>
      <c r="B102" s="65" t="s">
        <v>201</v>
      </c>
      <c r="C102" s="36"/>
      <c r="D102" s="36"/>
      <c r="E102" s="22">
        <v>1000</v>
      </c>
      <c r="F102" s="23" t="s">
        <v>169</v>
      </c>
    </row>
    <row r="103" spans="1:6" x14ac:dyDescent="0.35">
      <c r="A103" s="37">
        <v>42419</v>
      </c>
      <c r="B103" s="65" t="s">
        <v>202</v>
      </c>
      <c r="C103" s="36"/>
      <c r="D103" s="36"/>
      <c r="E103" s="22">
        <v>1000</v>
      </c>
      <c r="F103" s="23" t="s">
        <v>174</v>
      </c>
    </row>
    <row r="104" spans="1:6" ht="18.75" customHeight="1" x14ac:dyDescent="0.35">
      <c r="A104" s="37">
        <v>42419</v>
      </c>
      <c r="B104" s="65" t="s">
        <v>203</v>
      </c>
      <c r="C104" s="36"/>
      <c r="D104" s="36"/>
      <c r="E104" s="22">
        <v>10000</v>
      </c>
      <c r="F104" s="23" t="s">
        <v>174</v>
      </c>
    </row>
    <row r="105" spans="1:6" ht="19.5" customHeight="1" x14ac:dyDescent="0.35">
      <c r="A105" s="37">
        <v>42420</v>
      </c>
      <c r="B105" s="65" t="s">
        <v>205</v>
      </c>
      <c r="C105" s="36"/>
      <c r="D105" s="36"/>
      <c r="E105" s="22">
        <v>1000</v>
      </c>
      <c r="F105" s="23" t="s">
        <v>174</v>
      </c>
    </row>
    <row r="106" spans="1:6" ht="17.25" customHeight="1" x14ac:dyDescent="0.35">
      <c r="A106" s="37">
        <v>42423</v>
      </c>
      <c r="B106" s="65" t="s">
        <v>206</v>
      </c>
      <c r="C106" s="36"/>
      <c r="D106" s="36"/>
      <c r="E106" s="22">
        <v>100</v>
      </c>
      <c r="F106" s="23" t="s">
        <v>174</v>
      </c>
    </row>
    <row r="107" spans="1:6" ht="19.5" customHeight="1" x14ac:dyDescent="0.35">
      <c r="A107" s="37">
        <v>42424</v>
      </c>
      <c r="B107" s="65" t="s">
        <v>207</v>
      </c>
      <c r="C107" s="38"/>
      <c r="D107" s="38"/>
      <c r="E107" s="22">
        <v>500</v>
      </c>
      <c r="F107" s="23" t="s">
        <v>174</v>
      </c>
    </row>
    <row r="108" spans="1:6" ht="15" customHeight="1" x14ac:dyDescent="0.35">
      <c r="A108" s="37">
        <v>42424</v>
      </c>
      <c r="B108" s="65" t="s">
        <v>208</v>
      </c>
      <c r="C108" s="36"/>
      <c r="D108" s="36"/>
      <c r="E108" s="22">
        <v>300</v>
      </c>
      <c r="F108" s="23" t="s">
        <v>169</v>
      </c>
    </row>
    <row r="109" spans="1:6" ht="18" customHeight="1" x14ac:dyDescent="0.35">
      <c r="A109" s="37">
        <v>42424</v>
      </c>
      <c r="B109" s="65" t="s">
        <v>209</v>
      </c>
      <c r="C109" s="36" t="s">
        <v>210</v>
      </c>
      <c r="D109" s="36" t="s">
        <v>211</v>
      </c>
      <c r="E109" s="22">
        <v>500</v>
      </c>
      <c r="F109" s="23" t="s">
        <v>169</v>
      </c>
    </row>
    <row r="110" spans="1:6" ht="18" customHeight="1" x14ac:dyDescent="0.35">
      <c r="A110" s="37">
        <v>42426</v>
      </c>
      <c r="B110" s="65" t="s">
        <v>212</v>
      </c>
      <c r="C110" s="36"/>
      <c r="D110" s="36"/>
      <c r="E110" s="22">
        <v>200</v>
      </c>
      <c r="F110" s="23" t="s">
        <v>174</v>
      </c>
    </row>
    <row r="111" spans="1:6" ht="18" customHeight="1" x14ac:dyDescent="0.35">
      <c r="A111" s="37">
        <v>42428</v>
      </c>
      <c r="B111" s="21" t="s">
        <v>215</v>
      </c>
      <c r="C111" s="36"/>
      <c r="D111" s="36"/>
      <c r="E111" s="22">
        <v>50</v>
      </c>
      <c r="F111" s="23" t="s">
        <v>169</v>
      </c>
    </row>
    <row r="112" spans="1:6" x14ac:dyDescent="0.35">
      <c r="A112" s="37">
        <v>42429</v>
      </c>
      <c r="B112" s="65" t="s">
        <v>216</v>
      </c>
      <c r="C112" s="36"/>
      <c r="D112" s="36"/>
      <c r="E112" s="22">
        <v>1000</v>
      </c>
      <c r="F112" s="23" t="s">
        <v>169</v>
      </c>
    </row>
    <row r="113" spans="1:6" x14ac:dyDescent="0.35">
      <c r="A113" s="37">
        <v>42429</v>
      </c>
      <c r="B113" s="65" t="s">
        <v>216</v>
      </c>
      <c r="C113" s="36"/>
      <c r="D113" s="36"/>
      <c r="E113" s="22">
        <v>1000</v>
      </c>
      <c r="F113" s="23" t="s">
        <v>174</v>
      </c>
    </row>
    <row r="114" spans="1:6" x14ac:dyDescent="0.35">
      <c r="A114" s="37">
        <v>42430</v>
      </c>
      <c r="B114" s="65" t="s">
        <v>217</v>
      </c>
      <c r="C114" s="36"/>
      <c r="D114" s="36"/>
      <c r="E114" s="22">
        <v>500</v>
      </c>
      <c r="F114" s="23" t="s">
        <v>169</v>
      </c>
    </row>
    <row r="115" spans="1:6" x14ac:dyDescent="0.35">
      <c r="A115" s="37">
        <v>42430</v>
      </c>
      <c r="B115" s="65" t="s">
        <v>23</v>
      </c>
      <c r="C115" s="36" t="s">
        <v>19</v>
      </c>
      <c r="D115" s="36" t="s">
        <v>24</v>
      </c>
      <c r="E115" s="22">
        <v>50</v>
      </c>
      <c r="F115" s="23" t="s">
        <v>169</v>
      </c>
    </row>
    <row r="116" spans="1:6" x14ac:dyDescent="0.35">
      <c r="A116" s="37">
        <v>42438</v>
      </c>
      <c r="B116" s="65" t="s">
        <v>260</v>
      </c>
      <c r="C116" s="36" t="s">
        <v>86</v>
      </c>
      <c r="D116" s="36" t="s">
        <v>261</v>
      </c>
      <c r="E116" s="22">
        <v>1</v>
      </c>
      <c r="F116" s="23" t="s">
        <v>169</v>
      </c>
    </row>
    <row r="117" spans="1:6" x14ac:dyDescent="0.35">
      <c r="A117" s="37">
        <v>42438</v>
      </c>
      <c r="B117" s="65" t="s">
        <v>218</v>
      </c>
      <c r="C117" s="36"/>
      <c r="D117" s="36"/>
      <c r="E117" s="22">
        <v>200</v>
      </c>
      <c r="F117" s="23" t="s">
        <v>174</v>
      </c>
    </row>
    <row r="118" spans="1:6" x14ac:dyDescent="0.35">
      <c r="A118" s="37">
        <v>42439</v>
      </c>
      <c r="B118" s="65" t="s">
        <v>262</v>
      </c>
      <c r="C118" s="36" t="s">
        <v>253</v>
      </c>
      <c r="D118" s="36" t="s">
        <v>172</v>
      </c>
      <c r="E118" s="22">
        <v>100</v>
      </c>
      <c r="F118" s="23" t="s">
        <v>169</v>
      </c>
    </row>
    <row r="119" spans="1:6" x14ac:dyDescent="0.35">
      <c r="A119" s="37">
        <v>42438</v>
      </c>
      <c r="B119" s="104" t="s">
        <v>237</v>
      </c>
      <c r="C119" s="36"/>
      <c r="D119" s="36"/>
      <c r="E119" s="22">
        <v>100</v>
      </c>
      <c r="F119" s="23" t="s">
        <v>169</v>
      </c>
    </row>
    <row r="120" spans="1:6" x14ac:dyDescent="0.35">
      <c r="A120" s="37">
        <v>42439</v>
      </c>
      <c r="B120" s="65" t="s">
        <v>219</v>
      </c>
      <c r="C120" s="36"/>
      <c r="D120" s="36"/>
      <c r="E120" s="22">
        <v>100</v>
      </c>
      <c r="F120" s="23" t="s">
        <v>174</v>
      </c>
    </row>
    <row r="121" spans="1:6" x14ac:dyDescent="0.35">
      <c r="A121" s="37">
        <v>42443</v>
      </c>
      <c r="B121" s="65" t="s">
        <v>239</v>
      </c>
      <c r="C121" s="36"/>
      <c r="D121" s="36"/>
      <c r="E121" s="22">
        <v>1100000</v>
      </c>
      <c r="F121" s="23" t="s">
        <v>238</v>
      </c>
    </row>
    <row r="122" spans="1:6" x14ac:dyDescent="0.35">
      <c r="A122" s="37">
        <v>42444</v>
      </c>
      <c r="B122" s="65" t="s">
        <v>246</v>
      </c>
      <c r="C122" s="36" t="s">
        <v>247</v>
      </c>
      <c r="D122" s="36"/>
      <c r="E122" s="22">
        <v>1000</v>
      </c>
      <c r="F122" s="23" t="s">
        <v>169</v>
      </c>
    </row>
    <row r="123" spans="1:6" x14ac:dyDescent="0.35">
      <c r="A123" s="37">
        <v>42445</v>
      </c>
      <c r="B123" s="65" t="s">
        <v>248</v>
      </c>
      <c r="C123" s="36"/>
      <c r="D123" s="36"/>
      <c r="E123" s="22">
        <v>500</v>
      </c>
      <c r="F123" s="23" t="s">
        <v>169</v>
      </c>
    </row>
    <row r="124" spans="1:6" ht="46.5" x14ac:dyDescent="0.35">
      <c r="A124" s="37">
        <v>42445</v>
      </c>
      <c r="B124" s="20" t="s">
        <v>254</v>
      </c>
      <c r="C124" s="36"/>
      <c r="D124" s="36"/>
      <c r="E124" s="22">
        <v>51317.11</v>
      </c>
      <c r="F124" s="23" t="s">
        <v>169</v>
      </c>
    </row>
    <row r="125" spans="1:6" x14ac:dyDescent="0.35">
      <c r="A125" s="37">
        <v>42446</v>
      </c>
      <c r="B125" s="65" t="s">
        <v>263</v>
      </c>
      <c r="C125" s="36" t="s">
        <v>264</v>
      </c>
      <c r="D125" s="36" t="s">
        <v>265</v>
      </c>
      <c r="E125" s="22">
        <v>120</v>
      </c>
      <c r="F125" s="23" t="s">
        <v>169</v>
      </c>
    </row>
    <row r="126" spans="1:6" x14ac:dyDescent="0.35">
      <c r="A126" s="37">
        <v>42446</v>
      </c>
      <c r="B126" s="65" t="s">
        <v>249</v>
      </c>
      <c r="C126" s="36" t="s">
        <v>250</v>
      </c>
      <c r="D126" s="36"/>
      <c r="E126" s="22">
        <v>100</v>
      </c>
      <c r="F126" s="23" t="s">
        <v>169</v>
      </c>
    </row>
    <row r="127" spans="1:6" x14ac:dyDescent="0.35">
      <c r="A127" s="37">
        <v>42446</v>
      </c>
      <c r="B127" s="65" t="s">
        <v>255</v>
      </c>
      <c r="C127" s="36" t="s">
        <v>256</v>
      </c>
      <c r="D127" s="36" t="s">
        <v>21</v>
      </c>
      <c r="E127" s="22">
        <v>500</v>
      </c>
      <c r="F127" s="23" t="s">
        <v>169</v>
      </c>
    </row>
    <row r="128" spans="1:6" x14ac:dyDescent="0.35">
      <c r="A128" s="37">
        <v>42446</v>
      </c>
      <c r="B128" s="65" t="s">
        <v>220</v>
      </c>
      <c r="C128" s="36"/>
      <c r="D128" s="36"/>
      <c r="E128" s="22">
        <v>500</v>
      </c>
      <c r="F128" s="35" t="s">
        <v>222</v>
      </c>
    </row>
    <row r="129" spans="1:6" x14ac:dyDescent="0.35">
      <c r="A129" s="37">
        <v>42446</v>
      </c>
      <c r="B129" s="65" t="s">
        <v>223</v>
      </c>
      <c r="C129" s="36"/>
      <c r="D129" s="36"/>
      <c r="E129" s="22">
        <v>500</v>
      </c>
      <c r="F129" s="35" t="s">
        <v>222</v>
      </c>
    </row>
    <row r="130" spans="1:6" ht="21.75" customHeight="1" x14ac:dyDescent="0.35">
      <c r="A130" s="37">
        <v>42446</v>
      </c>
      <c r="B130" s="65" t="s">
        <v>224</v>
      </c>
      <c r="C130" s="36"/>
      <c r="D130" s="36"/>
      <c r="E130" s="22">
        <v>100</v>
      </c>
      <c r="F130" s="35" t="s">
        <v>222</v>
      </c>
    </row>
    <row r="131" spans="1:6" ht="23.5" customHeight="1" x14ac:dyDescent="0.35">
      <c r="A131" s="37">
        <v>42446</v>
      </c>
      <c r="B131" s="65" t="s">
        <v>224</v>
      </c>
      <c r="C131" s="36"/>
      <c r="D131" s="36"/>
      <c r="E131" s="22">
        <v>100</v>
      </c>
      <c r="F131" s="35" t="s">
        <v>222</v>
      </c>
    </row>
    <row r="132" spans="1:6" ht="19.5" customHeight="1" x14ac:dyDescent="0.35">
      <c r="A132" s="37">
        <v>42446</v>
      </c>
      <c r="B132" s="65" t="s">
        <v>225</v>
      </c>
      <c r="C132" s="36"/>
      <c r="D132" s="36"/>
      <c r="E132" s="22">
        <v>500</v>
      </c>
      <c r="F132" s="23" t="s">
        <v>169</v>
      </c>
    </row>
    <row r="133" spans="1:6" ht="15" customHeight="1" x14ac:dyDescent="0.35">
      <c r="A133" s="37">
        <v>42446</v>
      </c>
      <c r="B133" s="65" t="s">
        <v>226</v>
      </c>
      <c r="C133" s="36"/>
      <c r="D133" s="36"/>
      <c r="E133" s="22">
        <v>100</v>
      </c>
      <c r="F133" s="35" t="s">
        <v>222</v>
      </c>
    </row>
    <row r="134" spans="1:6" ht="15" customHeight="1" x14ac:dyDescent="0.35">
      <c r="A134" s="37">
        <v>42446</v>
      </c>
      <c r="B134" s="65" t="s">
        <v>227</v>
      </c>
      <c r="C134" s="67"/>
      <c r="D134" s="67"/>
      <c r="E134" s="22">
        <v>200</v>
      </c>
      <c r="F134" s="35" t="s">
        <v>222</v>
      </c>
    </row>
    <row r="135" spans="1:6" ht="20.5" customHeight="1" x14ac:dyDescent="0.35">
      <c r="A135" s="37">
        <v>42446</v>
      </c>
      <c r="B135" s="20" t="s">
        <v>228</v>
      </c>
      <c r="C135" s="67"/>
      <c r="D135" s="67"/>
      <c r="E135" s="22">
        <v>100</v>
      </c>
      <c r="F135" s="35" t="s">
        <v>222</v>
      </c>
    </row>
    <row r="136" spans="1:6" ht="15" customHeight="1" x14ac:dyDescent="0.35">
      <c r="A136" s="37">
        <v>42446</v>
      </c>
      <c r="B136" s="20" t="s">
        <v>229</v>
      </c>
      <c r="C136" s="67"/>
      <c r="D136" s="67"/>
      <c r="E136" s="22">
        <v>600</v>
      </c>
      <c r="F136" s="35" t="s">
        <v>222</v>
      </c>
    </row>
    <row r="137" spans="1:6" ht="15" customHeight="1" x14ac:dyDescent="0.35">
      <c r="A137" s="37">
        <v>42446</v>
      </c>
      <c r="B137" s="20" t="s">
        <v>230</v>
      </c>
      <c r="C137" s="67"/>
      <c r="D137" s="67"/>
      <c r="E137" s="22">
        <v>5000</v>
      </c>
      <c r="F137" s="35" t="s">
        <v>222</v>
      </c>
    </row>
    <row r="138" spans="1:6" x14ac:dyDescent="0.35">
      <c r="A138" s="37">
        <v>42446</v>
      </c>
      <c r="B138" s="20" t="s">
        <v>231</v>
      </c>
      <c r="C138" s="20"/>
      <c r="D138" s="20"/>
      <c r="E138" s="22">
        <v>300</v>
      </c>
      <c r="F138" s="23" t="s">
        <v>169</v>
      </c>
    </row>
    <row r="139" spans="1:6" x14ac:dyDescent="0.35">
      <c r="A139" s="37">
        <v>42446</v>
      </c>
      <c r="B139" s="20" t="s">
        <v>232</v>
      </c>
      <c r="C139" s="67"/>
      <c r="D139" s="67"/>
      <c r="E139" s="22">
        <v>500</v>
      </c>
      <c r="F139" s="23" t="s">
        <v>169</v>
      </c>
    </row>
    <row r="140" spans="1:6" x14ac:dyDescent="0.35">
      <c r="A140" s="37">
        <v>42446</v>
      </c>
      <c r="B140" s="20" t="s">
        <v>190</v>
      </c>
      <c r="C140" s="20"/>
      <c r="D140" s="20"/>
      <c r="E140" s="22">
        <v>500</v>
      </c>
      <c r="F140" s="23" t="s">
        <v>169</v>
      </c>
    </row>
    <row r="141" spans="1:6" ht="13.5" customHeight="1" x14ac:dyDescent="0.35">
      <c r="A141" s="37">
        <v>42446</v>
      </c>
      <c r="B141" s="20" t="s">
        <v>233</v>
      </c>
      <c r="C141" s="20"/>
      <c r="D141" s="20"/>
      <c r="E141" s="22">
        <v>1000</v>
      </c>
      <c r="F141" s="23" t="s">
        <v>169</v>
      </c>
    </row>
    <row r="142" spans="1:6" ht="21" customHeight="1" x14ac:dyDescent="0.35">
      <c r="A142" s="37">
        <v>42446</v>
      </c>
      <c r="B142" s="20" t="s">
        <v>234</v>
      </c>
      <c r="C142" s="20"/>
      <c r="D142" s="20"/>
      <c r="E142" s="22">
        <v>1000</v>
      </c>
      <c r="F142" s="23" t="s">
        <v>169</v>
      </c>
    </row>
    <row r="143" spans="1:6" ht="21" customHeight="1" x14ac:dyDescent="0.35">
      <c r="A143" s="37">
        <v>42446</v>
      </c>
      <c r="B143" s="20" t="s">
        <v>241</v>
      </c>
      <c r="C143" s="20"/>
      <c r="D143" s="20"/>
      <c r="E143" s="22">
        <v>200</v>
      </c>
      <c r="F143" s="23" t="s">
        <v>169</v>
      </c>
    </row>
    <row r="144" spans="1:6" ht="21" customHeight="1" x14ac:dyDescent="0.35">
      <c r="A144" s="37">
        <v>42446</v>
      </c>
      <c r="B144" s="20" t="s">
        <v>242</v>
      </c>
      <c r="C144" s="20"/>
      <c r="D144" s="20"/>
      <c r="E144" s="22">
        <v>500</v>
      </c>
      <c r="F144" s="23" t="s">
        <v>169</v>
      </c>
    </row>
    <row r="145" spans="1:6" ht="21" customHeight="1" x14ac:dyDescent="0.35">
      <c r="A145" s="37">
        <v>42446</v>
      </c>
      <c r="B145" s="20" t="s">
        <v>243</v>
      </c>
      <c r="C145" s="20"/>
      <c r="D145" s="20"/>
      <c r="E145" s="22">
        <v>500</v>
      </c>
      <c r="F145" s="23" t="s">
        <v>169</v>
      </c>
    </row>
    <row r="146" spans="1:6" ht="21" customHeight="1" x14ac:dyDescent="0.35">
      <c r="A146" s="37">
        <v>42446</v>
      </c>
      <c r="B146" s="20" t="s">
        <v>244</v>
      </c>
      <c r="C146" s="20"/>
      <c r="D146" s="20"/>
      <c r="E146" s="22">
        <v>200</v>
      </c>
      <c r="F146" s="23" t="s">
        <v>169</v>
      </c>
    </row>
    <row r="147" spans="1:6" ht="21" customHeight="1" x14ac:dyDescent="0.35">
      <c r="A147" s="37">
        <v>42446</v>
      </c>
      <c r="B147" s="20" t="s">
        <v>245</v>
      </c>
      <c r="C147" s="20"/>
      <c r="D147" s="20"/>
      <c r="E147" s="22">
        <v>300</v>
      </c>
      <c r="F147" s="23" t="s">
        <v>169</v>
      </c>
    </row>
    <row r="148" spans="1:6" ht="13.5" customHeight="1" x14ac:dyDescent="0.35">
      <c r="A148" s="37">
        <v>42447</v>
      </c>
      <c r="B148" s="64" t="s">
        <v>235</v>
      </c>
      <c r="C148" s="20"/>
      <c r="D148" s="20"/>
      <c r="E148" s="22">
        <v>100</v>
      </c>
      <c r="F148" s="23" t="s">
        <v>169</v>
      </c>
    </row>
    <row r="149" spans="1:6" ht="13.5" customHeight="1" x14ac:dyDescent="0.35">
      <c r="A149" s="37">
        <v>42447</v>
      </c>
      <c r="B149" s="64" t="s">
        <v>235</v>
      </c>
      <c r="C149" s="20"/>
      <c r="D149" s="20"/>
      <c r="E149" s="22">
        <v>100</v>
      </c>
      <c r="F149" s="23" t="s">
        <v>174</v>
      </c>
    </row>
    <row r="150" spans="1:6" ht="21" customHeight="1" x14ac:dyDescent="0.35">
      <c r="A150" s="37">
        <v>42447</v>
      </c>
      <c r="B150" s="29" t="s">
        <v>236</v>
      </c>
      <c r="C150" s="20"/>
      <c r="D150" s="20"/>
      <c r="E150" s="22">
        <v>1000</v>
      </c>
      <c r="F150" s="35" t="s">
        <v>222</v>
      </c>
    </row>
    <row r="151" spans="1:6" ht="21" customHeight="1" x14ac:dyDescent="0.35">
      <c r="A151" s="37">
        <v>42448</v>
      </c>
      <c r="B151" s="20" t="s">
        <v>251</v>
      </c>
      <c r="C151" s="20" t="s">
        <v>252</v>
      </c>
      <c r="D151" s="20"/>
      <c r="E151" s="22">
        <v>250</v>
      </c>
      <c r="F151" s="23" t="s">
        <v>169</v>
      </c>
    </row>
    <row r="152" spans="1:6" ht="18.75" customHeight="1" x14ac:dyDescent="0.35">
      <c r="A152" s="37">
        <v>42448</v>
      </c>
      <c r="B152" s="29" t="s">
        <v>253</v>
      </c>
      <c r="C152" s="20"/>
      <c r="D152" s="20"/>
      <c r="E152" s="22">
        <v>150</v>
      </c>
      <c r="F152" s="23" t="s">
        <v>169</v>
      </c>
    </row>
    <row r="153" spans="1:6" ht="16.5" customHeight="1" x14ac:dyDescent="0.35">
      <c r="A153" s="37">
        <v>42450</v>
      </c>
      <c r="B153" s="20" t="s">
        <v>215</v>
      </c>
      <c r="C153" s="20"/>
      <c r="D153" s="20"/>
      <c r="E153" s="22">
        <v>100</v>
      </c>
      <c r="F153" s="23" t="s">
        <v>169</v>
      </c>
    </row>
    <row r="154" spans="1:6" x14ac:dyDescent="0.35">
      <c r="A154" s="37">
        <v>42450</v>
      </c>
      <c r="B154" s="20" t="s">
        <v>215</v>
      </c>
      <c r="C154" s="64"/>
      <c r="D154" s="64"/>
      <c r="E154" s="51">
        <v>1000</v>
      </c>
      <c r="F154" s="23" t="s">
        <v>169</v>
      </c>
    </row>
    <row r="155" spans="1:6" x14ac:dyDescent="0.35">
      <c r="A155" s="68">
        <v>42451</v>
      </c>
      <c r="B155" s="70" t="s">
        <v>257</v>
      </c>
      <c r="C155" s="70" t="s">
        <v>258</v>
      </c>
      <c r="D155" s="70" t="s">
        <v>259</v>
      </c>
      <c r="E155" s="69">
        <v>2000</v>
      </c>
      <c r="F155" s="23" t="s">
        <v>169</v>
      </c>
    </row>
    <row r="156" spans="1:6" x14ac:dyDescent="0.35">
      <c r="A156" s="37">
        <v>42451</v>
      </c>
      <c r="B156" s="16" t="s">
        <v>266</v>
      </c>
      <c r="C156" s="16" t="s">
        <v>267</v>
      </c>
      <c r="D156" s="16" t="s">
        <v>268</v>
      </c>
      <c r="E156" s="18">
        <v>5000</v>
      </c>
      <c r="F156" s="35" t="s">
        <v>269</v>
      </c>
    </row>
    <row r="157" spans="1:6" x14ac:dyDescent="0.35">
      <c r="A157" s="37">
        <v>42453</v>
      </c>
      <c r="B157" s="20" t="s">
        <v>278</v>
      </c>
      <c r="C157" s="20" t="s">
        <v>279</v>
      </c>
      <c r="D157" s="20" t="s">
        <v>280</v>
      </c>
      <c r="E157" s="22">
        <v>1</v>
      </c>
      <c r="F157" s="23" t="s">
        <v>169</v>
      </c>
    </row>
    <row r="158" spans="1:6" ht="15.75" customHeight="1" x14ac:dyDescent="0.35">
      <c r="A158" s="37">
        <v>42453</v>
      </c>
      <c r="B158" s="20" t="s">
        <v>209</v>
      </c>
      <c r="C158" s="105" t="s">
        <v>210</v>
      </c>
      <c r="D158" s="105" t="s">
        <v>211</v>
      </c>
      <c r="E158" s="22">
        <v>500</v>
      </c>
      <c r="F158" s="23" t="s">
        <v>169</v>
      </c>
    </row>
    <row r="159" spans="1:6" x14ac:dyDescent="0.35">
      <c r="A159" s="37">
        <v>42456</v>
      </c>
      <c r="B159" s="37" t="s">
        <v>146</v>
      </c>
      <c r="C159" s="36" t="s">
        <v>282</v>
      </c>
      <c r="D159" s="36" t="s">
        <v>283</v>
      </c>
      <c r="E159" s="22">
        <v>1000</v>
      </c>
      <c r="F159" s="23" t="s">
        <v>174</v>
      </c>
    </row>
    <row r="160" spans="1:6" x14ac:dyDescent="0.35">
      <c r="A160" s="37">
        <v>42456</v>
      </c>
      <c r="B160" s="20" t="s">
        <v>284</v>
      </c>
      <c r="C160" s="36"/>
      <c r="D160" s="36"/>
      <c r="E160" s="22">
        <v>300</v>
      </c>
      <c r="F160" s="35" t="s">
        <v>285</v>
      </c>
    </row>
    <row r="161" spans="1:6" x14ac:dyDescent="0.35">
      <c r="A161" s="37">
        <v>42456</v>
      </c>
      <c r="B161" s="37" t="s">
        <v>286</v>
      </c>
      <c r="C161" s="36"/>
      <c r="D161" s="36"/>
      <c r="E161" s="22">
        <f>6000-834.57</f>
        <v>5165.43</v>
      </c>
      <c r="F161" s="23" t="s">
        <v>169</v>
      </c>
    </row>
    <row r="162" spans="1:6" x14ac:dyDescent="0.35">
      <c r="A162" s="37">
        <v>42456</v>
      </c>
      <c r="B162" s="37" t="s">
        <v>286</v>
      </c>
      <c r="C162" s="36"/>
      <c r="D162" s="36"/>
      <c r="E162" s="22">
        <v>834.57</v>
      </c>
      <c r="F162" s="23" t="s">
        <v>174</v>
      </c>
    </row>
    <row r="163" spans="1:6" x14ac:dyDescent="0.35">
      <c r="A163" s="37">
        <v>42456</v>
      </c>
      <c r="B163" s="20" t="s">
        <v>287</v>
      </c>
      <c r="C163" s="36"/>
      <c r="D163" s="36"/>
      <c r="E163" s="22">
        <v>200</v>
      </c>
      <c r="F163" s="35" t="s">
        <v>285</v>
      </c>
    </row>
    <row r="164" spans="1:6" ht="20.25" customHeight="1" x14ac:dyDescent="0.35">
      <c r="A164" s="37">
        <v>42458</v>
      </c>
      <c r="B164" s="37" t="s">
        <v>288</v>
      </c>
      <c r="C164" s="36"/>
      <c r="D164" s="36"/>
      <c r="E164" s="22">
        <v>100</v>
      </c>
      <c r="F164" s="23" t="s">
        <v>174</v>
      </c>
    </row>
    <row r="165" spans="1:6" ht="19.5" customHeight="1" x14ac:dyDescent="0.35">
      <c r="A165" s="37">
        <v>42459</v>
      </c>
      <c r="B165" s="37" t="s">
        <v>289</v>
      </c>
      <c r="C165" s="36"/>
      <c r="D165" s="36"/>
      <c r="E165" s="22">
        <v>3500</v>
      </c>
      <c r="F165" s="23" t="s">
        <v>174</v>
      </c>
    </row>
    <row r="166" spans="1:6" ht="20.25" customHeight="1" x14ac:dyDescent="0.35">
      <c r="A166" s="37">
        <v>42459</v>
      </c>
      <c r="B166" s="37" t="s">
        <v>289</v>
      </c>
      <c r="C166" s="36"/>
      <c r="D166" s="36"/>
      <c r="E166" s="22">
        <v>4000</v>
      </c>
      <c r="F166" s="23" t="s">
        <v>174</v>
      </c>
    </row>
    <row r="167" spans="1:6" x14ac:dyDescent="0.35">
      <c r="A167" s="37">
        <v>42460</v>
      </c>
      <c r="B167" s="29" t="s">
        <v>175</v>
      </c>
      <c r="C167" s="36" t="s">
        <v>176</v>
      </c>
      <c r="D167" s="36" t="s">
        <v>177</v>
      </c>
      <c r="E167" s="22">
        <v>1000</v>
      </c>
      <c r="F167" s="23" t="s">
        <v>174</v>
      </c>
    </row>
    <row r="168" spans="1:6" x14ac:dyDescent="0.35">
      <c r="A168" s="37">
        <v>42460</v>
      </c>
      <c r="B168" s="29" t="s">
        <v>215</v>
      </c>
      <c r="C168" s="36"/>
      <c r="D168" s="36"/>
      <c r="E168" s="22">
        <v>1500</v>
      </c>
      <c r="F168" s="35" t="s">
        <v>238</v>
      </c>
    </row>
    <row r="169" spans="1:6" x14ac:dyDescent="0.35">
      <c r="A169" s="37">
        <v>42463</v>
      </c>
      <c r="B169" s="29" t="s">
        <v>298</v>
      </c>
      <c r="C169" s="36"/>
      <c r="D169" s="36"/>
      <c r="E169" s="22">
        <v>100</v>
      </c>
      <c r="F169" s="35" t="s">
        <v>174</v>
      </c>
    </row>
    <row r="170" spans="1:6" x14ac:dyDescent="0.35">
      <c r="A170" s="37">
        <v>42463</v>
      </c>
      <c r="B170" s="29" t="s">
        <v>299</v>
      </c>
      <c r="C170" s="36"/>
      <c r="D170" s="36"/>
      <c r="E170" s="22">
        <v>100</v>
      </c>
      <c r="F170" s="35" t="s">
        <v>174</v>
      </c>
    </row>
    <row r="171" spans="1:6" ht="16.5" customHeight="1" x14ac:dyDescent="0.35">
      <c r="A171" s="37">
        <v>42464</v>
      </c>
      <c r="B171" s="29" t="s">
        <v>295</v>
      </c>
      <c r="C171" s="43"/>
      <c r="D171" s="43"/>
      <c r="E171" s="22">
        <v>124965.43</v>
      </c>
      <c r="F171" s="23" t="s">
        <v>174</v>
      </c>
    </row>
    <row r="172" spans="1:6" ht="16.5" customHeight="1" x14ac:dyDescent="0.35">
      <c r="A172" s="37">
        <v>42464</v>
      </c>
      <c r="B172" s="29" t="s">
        <v>295</v>
      </c>
      <c r="C172" s="43"/>
      <c r="D172" s="43"/>
      <c r="E172" s="22">
        <v>44500</v>
      </c>
      <c r="F172" s="35" t="s">
        <v>189</v>
      </c>
    </row>
    <row r="173" spans="1:6" ht="16.5" customHeight="1" x14ac:dyDescent="0.35">
      <c r="A173" s="37">
        <v>42464</v>
      </c>
      <c r="B173" s="29" t="s">
        <v>295</v>
      </c>
      <c r="C173" s="71"/>
      <c r="D173" s="72"/>
      <c r="E173" s="22">
        <f>200000-E172-E171</f>
        <v>30534.570000000007</v>
      </c>
      <c r="F173" s="35" t="s">
        <v>222</v>
      </c>
    </row>
    <row r="174" spans="1:6" ht="16.5" customHeight="1" x14ac:dyDescent="0.35">
      <c r="A174" s="37">
        <v>42464</v>
      </c>
      <c r="B174" s="29" t="s">
        <v>300</v>
      </c>
      <c r="C174" s="71"/>
      <c r="D174" s="72"/>
      <c r="E174" s="22">
        <v>80</v>
      </c>
      <c r="F174" s="35" t="s">
        <v>222</v>
      </c>
    </row>
    <row r="175" spans="1:6" ht="16.5" customHeight="1" x14ac:dyDescent="0.35">
      <c r="A175" s="37">
        <v>42464</v>
      </c>
      <c r="B175" s="29" t="s">
        <v>301</v>
      </c>
      <c r="C175" s="71"/>
      <c r="D175" s="72"/>
      <c r="E175" s="22">
        <v>18</v>
      </c>
      <c r="F175" s="35" t="s">
        <v>222</v>
      </c>
    </row>
    <row r="176" spans="1:6" x14ac:dyDescent="0.35">
      <c r="A176" s="37">
        <v>42466</v>
      </c>
      <c r="B176" s="29" t="s">
        <v>296</v>
      </c>
      <c r="C176" s="46" t="s">
        <v>184</v>
      </c>
      <c r="D176" s="47" t="s">
        <v>72</v>
      </c>
      <c r="E176" s="22">
        <v>500</v>
      </c>
      <c r="F176" s="23" t="s">
        <v>174</v>
      </c>
    </row>
    <row r="177" spans="1:6" x14ac:dyDescent="0.35">
      <c r="A177" s="37">
        <v>42466</v>
      </c>
      <c r="B177" s="20" t="s">
        <v>311</v>
      </c>
      <c r="C177" s="67" t="s">
        <v>312</v>
      </c>
      <c r="D177" s="73"/>
      <c r="E177" s="22">
        <v>16000</v>
      </c>
      <c r="F177" s="23" t="s">
        <v>174</v>
      </c>
    </row>
    <row r="178" spans="1:6" ht="45" customHeight="1" x14ac:dyDescent="0.35">
      <c r="A178" s="37">
        <v>42466</v>
      </c>
      <c r="B178" s="20" t="s">
        <v>297</v>
      </c>
      <c r="C178" s="46"/>
      <c r="D178" s="47"/>
      <c r="E178" s="22">
        <v>6290.88</v>
      </c>
      <c r="F178" s="35" t="s">
        <v>222</v>
      </c>
    </row>
    <row r="179" spans="1:6" ht="20.25" customHeight="1" x14ac:dyDescent="0.35">
      <c r="A179" s="37">
        <v>42466</v>
      </c>
      <c r="B179" s="20" t="s">
        <v>302</v>
      </c>
      <c r="C179" s="20"/>
      <c r="D179" s="20"/>
      <c r="E179" s="22">
        <v>150</v>
      </c>
      <c r="F179" s="35" t="s">
        <v>222</v>
      </c>
    </row>
    <row r="180" spans="1:6" x14ac:dyDescent="0.35">
      <c r="A180" s="37">
        <v>42466</v>
      </c>
      <c r="B180" s="64" t="s">
        <v>303</v>
      </c>
      <c r="C180" s="20" t="s">
        <v>304</v>
      </c>
      <c r="D180" s="20" t="s">
        <v>305</v>
      </c>
      <c r="E180" s="22">
        <v>20000</v>
      </c>
      <c r="F180" s="35" t="s">
        <v>238</v>
      </c>
    </row>
    <row r="181" spans="1:6" ht="46.5" x14ac:dyDescent="0.35">
      <c r="A181" s="107">
        <v>42467</v>
      </c>
      <c r="B181" s="70" t="s">
        <v>307</v>
      </c>
      <c r="C181" s="20"/>
      <c r="D181" s="21"/>
      <c r="E181" s="22">
        <v>4320</v>
      </c>
      <c r="F181" s="35" t="s">
        <v>222</v>
      </c>
    </row>
    <row r="182" spans="1:6" ht="37.5" customHeight="1" x14ac:dyDescent="0.35">
      <c r="A182" s="107">
        <v>42467</v>
      </c>
      <c r="B182" s="70" t="s">
        <v>308</v>
      </c>
      <c r="C182" s="20"/>
      <c r="D182" s="21"/>
      <c r="E182" s="22">
        <v>93.45</v>
      </c>
      <c r="F182" s="35" t="s">
        <v>269</v>
      </c>
    </row>
    <row r="183" spans="1:6" ht="31" x14ac:dyDescent="0.35">
      <c r="A183" s="107">
        <v>42467</v>
      </c>
      <c r="B183" s="70" t="s">
        <v>308</v>
      </c>
      <c r="C183" s="20"/>
      <c r="D183" s="21"/>
      <c r="E183" s="22">
        <f>1000-E182</f>
        <v>906.55</v>
      </c>
      <c r="F183" s="35" t="s">
        <v>222</v>
      </c>
    </row>
    <row r="184" spans="1:6" ht="46.5" x14ac:dyDescent="0.35">
      <c r="A184" s="107">
        <v>42467</v>
      </c>
      <c r="B184" s="70" t="s">
        <v>306</v>
      </c>
      <c r="C184" s="20"/>
      <c r="D184" s="21"/>
      <c r="E184" s="22">
        <v>7615</v>
      </c>
      <c r="F184" s="35" t="s">
        <v>269</v>
      </c>
    </row>
    <row r="185" spans="1:6" x14ac:dyDescent="0.35">
      <c r="A185" s="107">
        <v>42469</v>
      </c>
      <c r="B185" s="70" t="s">
        <v>318</v>
      </c>
      <c r="C185" s="20"/>
      <c r="D185" s="21"/>
      <c r="E185" s="22">
        <v>100</v>
      </c>
      <c r="F185" s="35" t="s">
        <v>269</v>
      </c>
    </row>
    <row r="186" spans="1:6" x14ac:dyDescent="0.35">
      <c r="A186" s="107">
        <v>42471</v>
      </c>
      <c r="B186" s="70" t="s">
        <v>313</v>
      </c>
      <c r="C186" s="20" t="s">
        <v>176</v>
      </c>
      <c r="D186" s="21" t="s">
        <v>261</v>
      </c>
      <c r="E186" s="22">
        <v>150</v>
      </c>
      <c r="F186" s="35" t="s">
        <v>269</v>
      </c>
    </row>
    <row r="187" spans="1:6" x14ac:dyDescent="0.35">
      <c r="A187" s="107">
        <v>42471</v>
      </c>
      <c r="B187" s="70" t="s">
        <v>314</v>
      </c>
      <c r="C187" s="20"/>
      <c r="D187" s="21"/>
      <c r="E187" s="22">
        <v>500</v>
      </c>
      <c r="F187" s="35" t="s">
        <v>269</v>
      </c>
    </row>
    <row r="188" spans="1:6" x14ac:dyDescent="0.35">
      <c r="A188" s="107">
        <v>42475</v>
      </c>
      <c r="B188" s="70" t="s">
        <v>215</v>
      </c>
      <c r="C188" s="20"/>
      <c r="D188" s="21"/>
      <c r="E188" s="22">
        <v>100</v>
      </c>
      <c r="F188" s="35" t="s">
        <v>269</v>
      </c>
    </row>
    <row r="189" spans="1:6" ht="46.5" customHeight="1" x14ac:dyDescent="0.35">
      <c r="A189" s="107">
        <v>42475</v>
      </c>
      <c r="B189" s="70" t="s">
        <v>309</v>
      </c>
      <c r="C189" s="20"/>
      <c r="D189" s="21"/>
      <c r="E189" s="22">
        <v>669</v>
      </c>
      <c r="F189" s="35" t="s">
        <v>269</v>
      </c>
    </row>
    <row r="190" spans="1:6" ht="34" customHeight="1" x14ac:dyDescent="0.35">
      <c r="A190" s="107">
        <v>42475</v>
      </c>
      <c r="B190" s="29" t="s">
        <v>310</v>
      </c>
      <c r="C190" s="49"/>
      <c r="D190" s="50"/>
      <c r="E190" s="51"/>
      <c r="F190" s="35"/>
    </row>
    <row r="191" spans="1:6" ht="21" customHeight="1" x14ac:dyDescent="0.35">
      <c r="A191" s="32">
        <v>42479</v>
      </c>
      <c r="B191" s="29" t="s">
        <v>315</v>
      </c>
      <c r="C191" s="49" t="s">
        <v>316</v>
      </c>
      <c r="D191" s="50" t="s">
        <v>317</v>
      </c>
      <c r="E191" s="51">
        <v>50</v>
      </c>
      <c r="F191" s="35" t="s">
        <v>269</v>
      </c>
    </row>
    <row r="192" spans="1:6" ht="21" customHeight="1" x14ac:dyDescent="0.35">
      <c r="A192" s="32">
        <v>42480</v>
      </c>
      <c r="B192" s="64" t="s">
        <v>251</v>
      </c>
      <c r="C192" s="49" t="s">
        <v>252</v>
      </c>
      <c r="D192" s="50"/>
      <c r="E192" s="51">
        <v>250</v>
      </c>
      <c r="F192" s="35" t="s">
        <v>269</v>
      </c>
    </row>
    <row r="193" spans="1:6" ht="35.25" customHeight="1" x14ac:dyDescent="0.35">
      <c r="A193" s="32">
        <v>42482</v>
      </c>
      <c r="B193" s="64" t="s">
        <v>319</v>
      </c>
      <c r="C193" s="49" t="s">
        <v>258</v>
      </c>
      <c r="D193" s="50"/>
      <c r="E193" s="51">
        <v>150</v>
      </c>
      <c r="F193" s="35" t="s">
        <v>269</v>
      </c>
    </row>
    <row r="194" spans="1:6" ht="20.25" customHeight="1" x14ac:dyDescent="0.35">
      <c r="A194" s="37">
        <v>42489</v>
      </c>
      <c r="B194" s="29" t="s">
        <v>298</v>
      </c>
      <c r="C194" s="74"/>
      <c r="D194" s="75"/>
      <c r="E194" s="51">
        <v>100</v>
      </c>
      <c r="F194" s="35" t="s">
        <v>269</v>
      </c>
    </row>
    <row r="195" spans="1:6" ht="20.25" customHeight="1" x14ac:dyDescent="0.35">
      <c r="A195" s="37">
        <v>42490</v>
      </c>
      <c r="B195" s="64" t="s">
        <v>328</v>
      </c>
      <c r="C195" s="74"/>
      <c r="D195" s="75"/>
      <c r="E195" s="51">
        <v>1000</v>
      </c>
      <c r="F195" s="35" t="s">
        <v>269</v>
      </c>
    </row>
    <row r="196" spans="1:6" ht="20.25" customHeight="1" x14ac:dyDescent="0.35">
      <c r="A196" s="37">
        <v>42490</v>
      </c>
      <c r="B196" s="64" t="s">
        <v>328</v>
      </c>
      <c r="C196" s="74"/>
      <c r="D196" s="75"/>
      <c r="E196" s="51">
        <v>1000</v>
      </c>
      <c r="F196" s="35" t="s">
        <v>329</v>
      </c>
    </row>
    <row r="197" spans="1:6" ht="20.25" customHeight="1" x14ac:dyDescent="0.35">
      <c r="A197" s="37">
        <v>42491</v>
      </c>
      <c r="B197" s="20" t="s">
        <v>327</v>
      </c>
      <c r="C197" s="74"/>
      <c r="D197" s="75"/>
      <c r="E197" s="51">
        <v>5000</v>
      </c>
      <c r="F197" s="35" t="s">
        <v>269</v>
      </c>
    </row>
    <row r="198" spans="1:6" ht="23.25" customHeight="1" x14ac:dyDescent="0.35">
      <c r="A198" s="37">
        <v>42494</v>
      </c>
      <c r="B198" s="20" t="s">
        <v>320</v>
      </c>
      <c r="C198" s="74" t="s">
        <v>77</v>
      </c>
      <c r="D198" s="75" t="s">
        <v>321</v>
      </c>
      <c r="E198" s="51">
        <v>20</v>
      </c>
      <c r="F198" s="35" t="s">
        <v>269</v>
      </c>
    </row>
    <row r="199" spans="1:6" ht="23.25" customHeight="1" x14ac:dyDescent="0.35">
      <c r="A199" s="37">
        <v>42494</v>
      </c>
      <c r="B199" s="20" t="s">
        <v>327</v>
      </c>
      <c r="C199" s="74"/>
      <c r="D199" s="75"/>
      <c r="E199" s="51">
        <v>7000</v>
      </c>
      <c r="F199" s="35" t="s">
        <v>269</v>
      </c>
    </row>
    <row r="200" spans="1:6" ht="23.25" customHeight="1" x14ac:dyDescent="0.35">
      <c r="A200" s="37">
        <v>42494</v>
      </c>
      <c r="B200" s="20" t="s">
        <v>330</v>
      </c>
      <c r="C200" s="74"/>
      <c r="D200" s="75"/>
      <c r="E200" s="51">
        <v>19</v>
      </c>
      <c r="F200" s="35" t="s">
        <v>269</v>
      </c>
    </row>
    <row r="201" spans="1:6" ht="43.5" customHeight="1" x14ac:dyDescent="0.35">
      <c r="A201" s="37">
        <v>42495</v>
      </c>
      <c r="B201" s="20" t="s">
        <v>324</v>
      </c>
      <c r="C201" s="74" t="s">
        <v>325</v>
      </c>
      <c r="D201" s="75" t="s">
        <v>326</v>
      </c>
      <c r="E201" s="51">
        <v>300</v>
      </c>
      <c r="F201" s="35" t="s">
        <v>269</v>
      </c>
    </row>
    <row r="202" spans="1:6" ht="21.75" customHeight="1" x14ac:dyDescent="0.35">
      <c r="A202" s="37">
        <v>42498</v>
      </c>
      <c r="B202" s="20" t="s">
        <v>327</v>
      </c>
      <c r="C202" s="74"/>
      <c r="D202" s="75"/>
      <c r="E202" s="51">
        <v>4450</v>
      </c>
      <c r="F202" s="35" t="s">
        <v>222</v>
      </c>
    </row>
    <row r="203" spans="1:6" ht="44.25" customHeight="1" x14ac:dyDescent="0.35">
      <c r="A203" s="37">
        <v>42498</v>
      </c>
      <c r="B203" s="20" t="s">
        <v>327</v>
      </c>
      <c r="C203" s="74"/>
      <c r="D203" s="75"/>
      <c r="E203" s="51">
        <v>550</v>
      </c>
      <c r="F203" s="35" t="s">
        <v>269</v>
      </c>
    </row>
    <row r="204" spans="1:6" ht="19.5" customHeight="1" x14ac:dyDescent="0.35">
      <c r="A204" s="37">
        <v>42506</v>
      </c>
      <c r="B204" s="20" t="s">
        <v>327</v>
      </c>
      <c r="C204" s="74"/>
      <c r="D204" s="75"/>
      <c r="E204" s="51">
        <v>7000</v>
      </c>
      <c r="F204" s="35" t="s">
        <v>269</v>
      </c>
    </row>
    <row r="205" spans="1:6" ht="42.75" customHeight="1" x14ac:dyDescent="0.35">
      <c r="A205" s="37">
        <v>42508</v>
      </c>
      <c r="B205" s="20" t="s">
        <v>327</v>
      </c>
      <c r="C205" s="74"/>
      <c r="D205" s="75"/>
      <c r="E205" s="51">
        <v>3000</v>
      </c>
      <c r="F205" s="35" t="s">
        <v>269</v>
      </c>
    </row>
    <row r="206" spans="1:6" ht="21" customHeight="1" x14ac:dyDescent="0.35">
      <c r="A206" s="37">
        <v>42509</v>
      </c>
      <c r="B206" s="20" t="s">
        <v>327</v>
      </c>
      <c r="C206" s="49"/>
      <c r="D206" s="50"/>
      <c r="E206" s="51">
        <v>5000</v>
      </c>
      <c r="F206" s="35" t="s">
        <v>269</v>
      </c>
    </row>
    <row r="207" spans="1:6" ht="45.65" customHeight="1" x14ac:dyDescent="0.35">
      <c r="A207" s="37">
        <v>42509</v>
      </c>
      <c r="B207" s="20" t="s">
        <v>331</v>
      </c>
      <c r="C207" s="74"/>
      <c r="D207" s="75"/>
      <c r="E207" s="51">
        <f>10531.95-E208</f>
        <v>9198.4000000000015</v>
      </c>
      <c r="F207" s="76" t="s">
        <v>285</v>
      </c>
    </row>
    <row r="208" spans="1:6" ht="45.65" customHeight="1" x14ac:dyDescent="0.35">
      <c r="A208" s="37">
        <v>42509</v>
      </c>
      <c r="B208" s="20" t="s">
        <v>331</v>
      </c>
      <c r="C208" s="74"/>
      <c r="D208" s="75"/>
      <c r="E208" s="51">
        <v>1333.55</v>
      </c>
      <c r="F208" s="35" t="s">
        <v>269</v>
      </c>
    </row>
    <row r="209" spans="1:6" ht="20.25" customHeight="1" x14ac:dyDescent="0.35">
      <c r="A209" s="77">
        <v>42513</v>
      </c>
      <c r="B209" s="74" t="s">
        <v>332</v>
      </c>
      <c r="C209" s="74" t="s">
        <v>333</v>
      </c>
      <c r="D209" s="75" t="s">
        <v>334</v>
      </c>
      <c r="E209" s="51">
        <v>2000</v>
      </c>
      <c r="F209" s="35" t="s">
        <v>269</v>
      </c>
    </row>
    <row r="210" spans="1:6" ht="20.25" customHeight="1" x14ac:dyDescent="0.35">
      <c r="A210" s="77">
        <v>42513</v>
      </c>
      <c r="B210" s="74" t="s">
        <v>339</v>
      </c>
      <c r="C210" s="74" t="s">
        <v>325</v>
      </c>
      <c r="D210" s="75"/>
      <c r="E210" s="51">
        <v>6000</v>
      </c>
      <c r="F210" s="35" t="s">
        <v>285</v>
      </c>
    </row>
    <row r="211" spans="1:6" ht="20.25" customHeight="1" x14ac:dyDescent="0.35">
      <c r="A211" s="77">
        <v>42515</v>
      </c>
      <c r="B211" s="74" t="s">
        <v>343</v>
      </c>
      <c r="C211" s="74" t="s">
        <v>342</v>
      </c>
      <c r="D211" s="75"/>
      <c r="E211" s="51">
        <v>1</v>
      </c>
      <c r="F211" s="35" t="s">
        <v>238</v>
      </c>
    </row>
    <row r="212" spans="1:6" ht="20.25" customHeight="1" x14ac:dyDescent="0.35">
      <c r="A212" s="77">
        <v>42516</v>
      </c>
      <c r="B212" s="74" t="s">
        <v>344</v>
      </c>
      <c r="C212" s="74" t="s">
        <v>345</v>
      </c>
      <c r="D212" s="75"/>
      <c r="E212" s="51">
        <v>300</v>
      </c>
      <c r="F212" s="35" t="s">
        <v>238</v>
      </c>
    </row>
    <row r="213" spans="1:6" ht="20.25" customHeight="1" x14ac:dyDescent="0.35">
      <c r="A213" s="77">
        <v>42516</v>
      </c>
      <c r="B213" s="74" t="s">
        <v>340</v>
      </c>
      <c r="C213" s="74" t="s">
        <v>341</v>
      </c>
      <c r="D213" s="75" t="s">
        <v>177</v>
      </c>
      <c r="E213" s="51">
        <v>1000</v>
      </c>
      <c r="F213" s="35" t="s">
        <v>238</v>
      </c>
    </row>
    <row r="214" spans="1:6" ht="20.25" customHeight="1" x14ac:dyDescent="0.35">
      <c r="A214" s="77">
        <v>42516</v>
      </c>
      <c r="B214" s="74" t="s">
        <v>346</v>
      </c>
      <c r="C214" s="74" t="s">
        <v>347</v>
      </c>
      <c r="D214" s="75"/>
      <c r="E214" s="51">
        <v>100</v>
      </c>
      <c r="F214" s="35" t="s">
        <v>238</v>
      </c>
    </row>
    <row r="215" spans="1:6" ht="20.25" customHeight="1" x14ac:dyDescent="0.35">
      <c r="A215" s="77">
        <v>42516</v>
      </c>
      <c r="B215" s="74" t="s">
        <v>348</v>
      </c>
      <c r="C215" s="74" t="s">
        <v>349</v>
      </c>
      <c r="D215" s="75"/>
      <c r="E215" s="51">
        <v>300</v>
      </c>
      <c r="F215" s="35" t="s">
        <v>238</v>
      </c>
    </row>
    <row r="216" spans="1:6" ht="20.25" customHeight="1" x14ac:dyDescent="0.35">
      <c r="A216" s="77">
        <v>42516</v>
      </c>
      <c r="B216" s="74" t="s">
        <v>350</v>
      </c>
      <c r="C216" s="74" t="s">
        <v>38</v>
      </c>
      <c r="D216" s="75"/>
      <c r="E216" s="51">
        <v>25</v>
      </c>
      <c r="F216" s="35" t="s">
        <v>238</v>
      </c>
    </row>
    <row r="217" spans="1:6" ht="20.25" customHeight="1" x14ac:dyDescent="0.35">
      <c r="A217" s="77">
        <v>42516</v>
      </c>
      <c r="B217" s="74" t="s">
        <v>351</v>
      </c>
      <c r="C217" s="74" t="s">
        <v>352</v>
      </c>
      <c r="D217" s="75"/>
      <c r="E217" s="51">
        <v>100</v>
      </c>
      <c r="F217" s="35" t="s">
        <v>238</v>
      </c>
    </row>
    <row r="218" spans="1:6" ht="20.25" customHeight="1" x14ac:dyDescent="0.35">
      <c r="A218" s="77">
        <v>42516</v>
      </c>
      <c r="B218" s="74" t="s">
        <v>319</v>
      </c>
      <c r="C218" s="74" t="s">
        <v>258</v>
      </c>
      <c r="D218" s="75"/>
      <c r="E218" s="51">
        <v>130</v>
      </c>
      <c r="F218" s="35" t="s">
        <v>238</v>
      </c>
    </row>
    <row r="219" spans="1:6" ht="20.25" customHeight="1" x14ac:dyDescent="0.35">
      <c r="A219" s="77">
        <v>42516</v>
      </c>
      <c r="B219" s="74" t="s">
        <v>353</v>
      </c>
      <c r="C219" s="74" t="s">
        <v>354</v>
      </c>
      <c r="D219" s="75"/>
      <c r="E219" s="51">
        <v>100</v>
      </c>
      <c r="F219" s="35" t="s">
        <v>238</v>
      </c>
    </row>
    <row r="220" spans="1:6" ht="20.25" customHeight="1" x14ac:dyDescent="0.35">
      <c r="A220" s="77">
        <v>42516</v>
      </c>
      <c r="B220" s="74" t="s">
        <v>355</v>
      </c>
      <c r="C220" s="74" t="s">
        <v>356</v>
      </c>
      <c r="D220" s="75"/>
      <c r="E220" s="51">
        <v>100</v>
      </c>
      <c r="F220" s="35" t="s">
        <v>238</v>
      </c>
    </row>
    <row r="221" spans="1:6" ht="20.25" customHeight="1" x14ac:dyDescent="0.35">
      <c r="A221" s="77">
        <v>42517</v>
      </c>
      <c r="B221" s="74" t="s">
        <v>215</v>
      </c>
      <c r="C221" s="74"/>
      <c r="D221" s="75"/>
      <c r="E221" s="51">
        <v>1000</v>
      </c>
      <c r="F221" s="35" t="s">
        <v>238</v>
      </c>
    </row>
    <row r="222" spans="1:6" ht="20.25" customHeight="1" x14ac:dyDescent="0.35">
      <c r="A222" s="77">
        <v>42517</v>
      </c>
      <c r="B222" s="74" t="s">
        <v>215</v>
      </c>
      <c r="C222" s="74"/>
      <c r="D222" s="75"/>
      <c r="E222" s="51">
        <v>25</v>
      </c>
      <c r="F222" s="35" t="s">
        <v>238</v>
      </c>
    </row>
    <row r="223" spans="1:6" ht="20.25" customHeight="1" x14ac:dyDescent="0.35">
      <c r="A223" s="77">
        <v>42517</v>
      </c>
      <c r="B223" s="74" t="s">
        <v>358</v>
      </c>
      <c r="C223" s="74" t="s">
        <v>357</v>
      </c>
      <c r="D223" s="75"/>
      <c r="E223" s="51">
        <v>1000</v>
      </c>
      <c r="F223" s="35" t="s">
        <v>238</v>
      </c>
    </row>
    <row r="224" spans="1:6" ht="20.25" customHeight="1" x14ac:dyDescent="0.35">
      <c r="A224" s="77">
        <v>42517</v>
      </c>
      <c r="B224" s="74" t="s">
        <v>359</v>
      </c>
      <c r="C224" s="74" t="s">
        <v>360</v>
      </c>
      <c r="D224" s="75"/>
      <c r="E224" s="51">
        <v>100</v>
      </c>
      <c r="F224" s="35" t="s">
        <v>238</v>
      </c>
    </row>
    <row r="225" spans="1:6" ht="20.25" customHeight="1" x14ac:dyDescent="0.35">
      <c r="A225" s="77">
        <v>42517</v>
      </c>
      <c r="B225" s="74" t="s">
        <v>248</v>
      </c>
      <c r="C225" s="74" t="s">
        <v>279</v>
      </c>
      <c r="D225" s="75"/>
      <c r="E225" s="51">
        <v>300</v>
      </c>
      <c r="F225" s="35" t="s">
        <v>285</v>
      </c>
    </row>
    <row r="226" spans="1:6" ht="20.25" customHeight="1" x14ac:dyDescent="0.35">
      <c r="A226" s="77">
        <v>42517</v>
      </c>
      <c r="B226" s="74" t="s">
        <v>361</v>
      </c>
      <c r="C226" s="74" t="s">
        <v>41</v>
      </c>
      <c r="D226" s="75"/>
      <c r="E226" s="51">
        <v>1000</v>
      </c>
      <c r="F226" s="35" t="s">
        <v>238</v>
      </c>
    </row>
    <row r="227" spans="1:6" ht="20.25" customHeight="1" x14ac:dyDescent="0.35">
      <c r="A227" s="77">
        <v>42518</v>
      </c>
      <c r="B227" s="74" t="s">
        <v>362</v>
      </c>
      <c r="C227" s="74" t="s">
        <v>363</v>
      </c>
      <c r="D227" s="75"/>
      <c r="E227" s="51">
        <v>100</v>
      </c>
      <c r="F227" s="35" t="s">
        <v>238</v>
      </c>
    </row>
    <row r="228" spans="1:6" ht="20.25" customHeight="1" x14ac:dyDescent="0.35">
      <c r="A228" s="77">
        <v>42519</v>
      </c>
      <c r="B228" s="74" t="s">
        <v>364</v>
      </c>
      <c r="C228" s="74" t="s">
        <v>279</v>
      </c>
      <c r="D228" s="75"/>
      <c r="E228" s="51">
        <v>500</v>
      </c>
      <c r="F228" s="35" t="s">
        <v>238</v>
      </c>
    </row>
    <row r="229" spans="1:6" ht="21.65" customHeight="1" x14ac:dyDescent="0.35">
      <c r="A229" s="27">
        <v>42520</v>
      </c>
      <c r="B229" s="64" t="s">
        <v>336</v>
      </c>
      <c r="C229" s="64" t="s">
        <v>337</v>
      </c>
      <c r="D229" s="64"/>
      <c r="E229" s="51">
        <v>2000</v>
      </c>
      <c r="F229" s="35" t="s">
        <v>335</v>
      </c>
    </row>
    <row r="230" spans="1:6" ht="46.5" customHeight="1" x14ac:dyDescent="0.35">
      <c r="A230" s="27">
        <v>42520</v>
      </c>
      <c r="B230" s="64" t="s">
        <v>338</v>
      </c>
      <c r="C230" s="64"/>
      <c r="D230" s="64"/>
      <c r="E230" s="51">
        <v>6620</v>
      </c>
      <c r="F230" s="76" t="s">
        <v>285</v>
      </c>
    </row>
    <row r="231" spans="1:6" ht="20.25" customHeight="1" x14ac:dyDescent="0.35">
      <c r="A231" s="27">
        <v>42524</v>
      </c>
      <c r="B231" s="21" t="s">
        <v>365</v>
      </c>
      <c r="C231" s="70"/>
      <c r="D231" s="64"/>
      <c r="E231" s="51">
        <v>15000</v>
      </c>
      <c r="F231" s="76" t="s">
        <v>285</v>
      </c>
    </row>
    <row r="232" spans="1:6" ht="20.25" customHeight="1" x14ac:dyDescent="0.35">
      <c r="A232" s="27">
        <v>42524</v>
      </c>
      <c r="B232" s="65" t="s">
        <v>373</v>
      </c>
      <c r="C232" s="70" t="s">
        <v>256</v>
      </c>
      <c r="D232" s="64" t="s">
        <v>369</v>
      </c>
      <c r="E232" s="51">
        <v>1000</v>
      </c>
      <c r="F232" s="76" t="s">
        <v>372</v>
      </c>
    </row>
    <row r="233" spans="1:6" ht="20.25" customHeight="1" x14ac:dyDescent="0.35">
      <c r="A233" s="27">
        <v>42524</v>
      </c>
      <c r="B233" s="65" t="s">
        <v>23</v>
      </c>
      <c r="C233" s="70" t="s">
        <v>19</v>
      </c>
      <c r="D233" s="64" t="s">
        <v>24</v>
      </c>
      <c r="E233" s="51">
        <v>50</v>
      </c>
      <c r="F233" s="76" t="s">
        <v>285</v>
      </c>
    </row>
    <row r="234" spans="1:6" ht="20.25" customHeight="1" x14ac:dyDescent="0.35">
      <c r="A234" s="27">
        <v>42524</v>
      </c>
      <c r="B234" s="65" t="s">
        <v>385</v>
      </c>
      <c r="C234" s="70" t="s">
        <v>19</v>
      </c>
      <c r="D234" s="64" t="s">
        <v>386</v>
      </c>
      <c r="E234" s="51">
        <v>100</v>
      </c>
      <c r="F234" s="76" t="s">
        <v>285</v>
      </c>
    </row>
    <row r="235" spans="1:6" ht="20.25" customHeight="1" x14ac:dyDescent="0.35">
      <c r="A235" s="27">
        <v>42524</v>
      </c>
      <c r="B235" s="65" t="s">
        <v>393</v>
      </c>
      <c r="C235" s="70"/>
      <c r="D235" s="64"/>
      <c r="E235" s="51">
        <v>4000</v>
      </c>
      <c r="F235" s="76" t="s">
        <v>372</v>
      </c>
    </row>
    <row r="236" spans="1:6" ht="20.25" customHeight="1" x14ac:dyDescent="0.35">
      <c r="A236" s="27">
        <v>42524</v>
      </c>
      <c r="B236" s="65" t="s">
        <v>392</v>
      </c>
      <c r="C236" s="70"/>
      <c r="D236" s="64"/>
      <c r="E236" s="51">
        <v>500</v>
      </c>
      <c r="F236" s="76" t="s">
        <v>372</v>
      </c>
    </row>
    <row r="237" spans="1:6" ht="20.25" customHeight="1" x14ac:dyDescent="0.35">
      <c r="A237" s="27">
        <v>42524</v>
      </c>
      <c r="B237" s="65" t="s">
        <v>394</v>
      </c>
      <c r="C237" s="70"/>
      <c r="D237" s="64"/>
      <c r="E237" s="51">
        <v>500</v>
      </c>
      <c r="F237" s="76" t="s">
        <v>285</v>
      </c>
    </row>
    <row r="238" spans="1:6" ht="20.25" customHeight="1" x14ac:dyDescent="0.35">
      <c r="A238" s="27">
        <v>42524</v>
      </c>
      <c r="B238" s="65" t="s">
        <v>395</v>
      </c>
      <c r="C238" s="70"/>
      <c r="D238" s="64"/>
      <c r="E238" s="51">
        <v>1000</v>
      </c>
      <c r="F238" s="76" t="s">
        <v>285</v>
      </c>
    </row>
    <row r="239" spans="1:6" ht="20.25" customHeight="1" x14ac:dyDescent="0.35">
      <c r="A239" s="27">
        <v>42524</v>
      </c>
      <c r="B239" s="65" t="s">
        <v>396</v>
      </c>
      <c r="C239" s="70"/>
      <c r="D239" s="64"/>
      <c r="E239" s="51">
        <v>500</v>
      </c>
      <c r="F239" s="76" t="s">
        <v>372</v>
      </c>
    </row>
    <row r="240" spans="1:6" ht="20.25" customHeight="1" x14ac:dyDescent="0.35">
      <c r="A240" s="27">
        <v>42524</v>
      </c>
      <c r="B240" s="65" t="s">
        <v>397</v>
      </c>
      <c r="C240" s="70"/>
      <c r="D240" s="64"/>
      <c r="E240" s="51">
        <v>3000</v>
      </c>
      <c r="F240" s="76" t="s">
        <v>372</v>
      </c>
    </row>
    <row r="241" spans="1:6" ht="20.25" customHeight="1" x14ac:dyDescent="0.35">
      <c r="A241" s="27">
        <v>42524</v>
      </c>
      <c r="B241" s="65" t="s">
        <v>398</v>
      </c>
      <c r="C241" s="70"/>
      <c r="D241" s="64"/>
      <c r="E241" s="51">
        <v>100</v>
      </c>
      <c r="F241" s="76" t="s">
        <v>372</v>
      </c>
    </row>
    <row r="242" spans="1:6" ht="20.25" customHeight="1" x14ac:dyDescent="0.35">
      <c r="A242" s="27">
        <v>42524</v>
      </c>
      <c r="B242" s="65" t="s">
        <v>399</v>
      </c>
      <c r="C242" s="70"/>
      <c r="D242" s="64"/>
      <c r="E242" s="51">
        <v>200</v>
      </c>
      <c r="F242" s="76" t="s">
        <v>285</v>
      </c>
    </row>
    <row r="243" spans="1:6" ht="20.25" customHeight="1" x14ac:dyDescent="0.35">
      <c r="A243" s="27">
        <v>42524</v>
      </c>
      <c r="B243" s="65" t="s">
        <v>391</v>
      </c>
      <c r="C243" s="70"/>
      <c r="D243" s="64"/>
      <c r="E243" s="51">
        <v>200</v>
      </c>
      <c r="F243" s="76" t="s">
        <v>285</v>
      </c>
    </row>
    <row r="244" spans="1:6" ht="20.25" customHeight="1" x14ac:dyDescent="0.35">
      <c r="A244" s="27">
        <v>42524</v>
      </c>
      <c r="B244" s="65" t="s">
        <v>400</v>
      </c>
      <c r="C244" s="70"/>
      <c r="D244" s="64"/>
      <c r="E244" s="51">
        <v>500</v>
      </c>
      <c r="F244" s="76" t="s">
        <v>372</v>
      </c>
    </row>
    <row r="245" spans="1:6" ht="20.25" customHeight="1" x14ac:dyDescent="0.35">
      <c r="A245" s="27">
        <v>42524</v>
      </c>
      <c r="B245" s="65" t="s">
        <v>401</v>
      </c>
      <c r="C245" s="70"/>
      <c r="D245" s="64"/>
      <c r="E245" s="51">
        <v>500</v>
      </c>
      <c r="F245" s="76" t="s">
        <v>372</v>
      </c>
    </row>
    <row r="246" spans="1:6" ht="20.25" customHeight="1" x14ac:dyDescent="0.35">
      <c r="A246" s="27">
        <v>42524</v>
      </c>
      <c r="B246" s="65" t="s">
        <v>218</v>
      </c>
      <c r="C246" s="70"/>
      <c r="D246" s="64"/>
      <c r="E246" s="51">
        <v>100</v>
      </c>
      <c r="F246" s="76" t="s">
        <v>372</v>
      </c>
    </row>
    <row r="247" spans="1:6" ht="20.25" customHeight="1" x14ac:dyDescent="0.35">
      <c r="A247" s="27">
        <v>42524</v>
      </c>
      <c r="B247" s="65" t="s">
        <v>218</v>
      </c>
      <c r="C247" s="70"/>
      <c r="D247" s="64"/>
      <c r="E247" s="51">
        <v>50</v>
      </c>
      <c r="F247" s="76" t="s">
        <v>335</v>
      </c>
    </row>
    <row r="248" spans="1:6" ht="20.25" customHeight="1" x14ac:dyDescent="0.35">
      <c r="A248" s="27">
        <v>42524</v>
      </c>
      <c r="B248" s="65" t="s">
        <v>402</v>
      </c>
      <c r="C248" s="70"/>
      <c r="D248" s="64"/>
      <c r="E248" s="51">
        <v>300</v>
      </c>
      <c r="F248" s="76" t="s">
        <v>372</v>
      </c>
    </row>
    <row r="249" spans="1:6" ht="20.25" customHeight="1" x14ac:dyDescent="0.35">
      <c r="A249" s="27">
        <v>42524</v>
      </c>
      <c r="B249" s="65" t="s">
        <v>403</v>
      </c>
      <c r="C249" s="70"/>
      <c r="D249" s="64"/>
      <c r="E249" s="51">
        <v>500</v>
      </c>
      <c r="F249" s="76" t="s">
        <v>285</v>
      </c>
    </row>
    <row r="250" spans="1:6" ht="20.25" customHeight="1" x14ac:dyDescent="0.35">
      <c r="A250" s="27">
        <v>42524</v>
      </c>
      <c r="B250" s="65" t="s">
        <v>404</v>
      </c>
      <c r="C250" s="70"/>
      <c r="D250" s="64"/>
      <c r="E250" s="51">
        <v>1000</v>
      </c>
      <c r="F250" s="76" t="s">
        <v>372</v>
      </c>
    </row>
    <row r="251" spans="1:6" ht="20.25" customHeight="1" x14ac:dyDescent="0.35">
      <c r="A251" s="27">
        <v>42524</v>
      </c>
      <c r="B251" s="65" t="s">
        <v>405</v>
      </c>
      <c r="C251" s="70"/>
      <c r="D251" s="64"/>
      <c r="E251" s="51">
        <v>300</v>
      </c>
      <c r="F251" s="76" t="s">
        <v>372</v>
      </c>
    </row>
    <row r="252" spans="1:6" ht="20.25" customHeight="1" x14ac:dyDescent="0.35">
      <c r="A252" s="27">
        <v>42524</v>
      </c>
      <c r="B252" s="65" t="s">
        <v>406</v>
      </c>
      <c r="C252" s="70"/>
      <c r="D252" s="64"/>
      <c r="E252" s="51">
        <v>500</v>
      </c>
      <c r="F252" s="76" t="s">
        <v>285</v>
      </c>
    </row>
    <row r="253" spans="1:6" ht="20.25" customHeight="1" x14ac:dyDescent="0.35">
      <c r="A253" s="27">
        <v>42524</v>
      </c>
      <c r="B253" s="65" t="s">
        <v>407</v>
      </c>
      <c r="C253" s="70"/>
      <c r="D253" s="64"/>
      <c r="E253" s="51">
        <v>5000</v>
      </c>
      <c r="F253" s="76" t="s">
        <v>285</v>
      </c>
    </row>
    <row r="254" spans="1:6" ht="20.25" customHeight="1" x14ac:dyDescent="0.35">
      <c r="A254" s="27">
        <v>42524</v>
      </c>
      <c r="B254" s="65" t="s">
        <v>408</v>
      </c>
      <c r="C254" s="70"/>
      <c r="D254" s="64"/>
      <c r="E254" s="51">
        <v>1000</v>
      </c>
      <c r="F254" s="76" t="s">
        <v>372</v>
      </c>
    </row>
    <row r="255" spans="1:6" ht="20.25" customHeight="1" x14ac:dyDescent="0.35">
      <c r="A255" s="27">
        <v>42524</v>
      </c>
      <c r="B255" s="65" t="s">
        <v>409</v>
      </c>
      <c r="C255" s="70"/>
      <c r="D255" s="64"/>
      <c r="E255" s="51">
        <v>1000</v>
      </c>
      <c r="F255" s="76" t="s">
        <v>372</v>
      </c>
    </row>
    <row r="256" spans="1:6" ht="20.25" customHeight="1" x14ac:dyDescent="0.35">
      <c r="A256" s="27">
        <v>42525</v>
      </c>
      <c r="B256" s="65" t="s">
        <v>410</v>
      </c>
      <c r="C256" s="70"/>
      <c r="D256" s="64"/>
      <c r="E256" s="51">
        <v>300</v>
      </c>
      <c r="F256" s="76" t="s">
        <v>372</v>
      </c>
    </row>
    <row r="257" spans="1:6" ht="20.25" customHeight="1" x14ac:dyDescent="0.35">
      <c r="A257" s="27">
        <v>42525</v>
      </c>
      <c r="B257" s="65" t="s">
        <v>411</v>
      </c>
      <c r="C257" s="70"/>
      <c r="D257" s="64"/>
      <c r="E257" s="51">
        <v>500</v>
      </c>
      <c r="F257" s="76" t="s">
        <v>372</v>
      </c>
    </row>
    <row r="258" spans="1:6" ht="20.25" customHeight="1" x14ac:dyDescent="0.35">
      <c r="A258" s="27">
        <v>42525</v>
      </c>
      <c r="B258" s="65" t="s">
        <v>412</v>
      </c>
      <c r="C258" s="70"/>
      <c r="D258" s="64"/>
      <c r="E258" s="51">
        <v>300</v>
      </c>
      <c r="F258" s="76" t="s">
        <v>372</v>
      </c>
    </row>
    <row r="259" spans="1:6" ht="20.25" customHeight="1" x14ac:dyDescent="0.35">
      <c r="A259" s="27">
        <v>42525</v>
      </c>
      <c r="B259" s="65" t="s">
        <v>413</v>
      </c>
      <c r="C259" s="70"/>
      <c r="D259" s="64"/>
      <c r="E259" s="51">
        <v>1000</v>
      </c>
      <c r="F259" s="76" t="s">
        <v>329</v>
      </c>
    </row>
    <row r="260" spans="1:6" ht="20.25" customHeight="1" x14ac:dyDescent="0.35">
      <c r="A260" s="27">
        <v>42525</v>
      </c>
      <c r="B260" s="65" t="s">
        <v>414</v>
      </c>
      <c r="C260" s="70"/>
      <c r="D260" s="64"/>
      <c r="E260" s="51">
        <v>300</v>
      </c>
      <c r="F260" s="76" t="s">
        <v>372</v>
      </c>
    </row>
    <row r="261" spans="1:6" ht="20.25" customHeight="1" x14ac:dyDescent="0.35">
      <c r="A261" s="27">
        <v>42525</v>
      </c>
      <c r="B261" s="65" t="s">
        <v>415</v>
      </c>
      <c r="C261" s="70"/>
      <c r="D261" s="64"/>
      <c r="E261" s="51">
        <v>500</v>
      </c>
      <c r="F261" s="76" t="s">
        <v>285</v>
      </c>
    </row>
    <row r="262" spans="1:6" ht="20.25" customHeight="1" x14ac:dyDescent="0.35">
      <c r="A262" s="27">
        <v>42525</v>
      </c>
      <c r="B262" s="65" t="s">
        <v>23</v>
      </c>
      <c r="C262" s="70" t="s">
        <v>19</v>
      </c>
      <c r="D262" s="64" t="s">
        <v>24</v>
      </c>
      <c r="E262" s="51">
        <v>250</v>
      </c>
      <c r="F262" s="76" t="s">
        <v>285</v>
      </c>
    </row>
    <row r="263" spans="1:6" ht="20.25" customHeight="1" x14ac:dyDescent="0.35">
      <c r="A263" s="27">
        <v>42525</v>
      </c>
      <c r="B263" s="65" t="s">
        <v>387</v>
      </c>
      <c r="C263" s="70"/>
      <c r="D263" s="64"/>
      <c r="E263" s="51">
        <v>600</v>
      </c>
      <c r="F263" s="76" t="s">
        <v>285</v>
      </c>
    </row>
    <row r="264" spans="1:6" ht="20.25" customHeight="1" x14ac:dyDescent="0.35">
      <c r="A264" s="27">
        <v>42525</v>
      </c>
      <c r="B264" s="65" t="s">
        <v>388</v>
      </c>
      <c r="C264" s="70" t="s">
        <v>389</v>
      </c>
      <c r="D264" s="64"/>
      <c r="E264" s="51">
        <v>100</v>
      </c>
      <c r="F264" s="76" t="s">
        <v>285</v>
      </c>
    </row>
    <row r="265" spans="1:6" ht="20.25" customHeight="1" x14ac:dyDescent="0.35">
      <c r="A265" s="27">
        <v>42525</v>
      </c>
      <c r="B265" s="65" t="s">
        <v>388</v>
      </c>
      <c r="C265" s="70" t="s">
        <v>389</v>
      </c>
      <c r="D265" s="64"/>
      <c r="E265" s="51">
        <v>300</v>
      </c>
      <c r="F265" s="76" t="s">
        <v>285</v>
      </c>
    </row>
    <row r="266" spans="1:6" ht="20.25" customHeight="1" x14ac:dyDescent="0.35">
      <c r="A266" s="27">
        <v>42525</v>
      </c>
      <c r="B266" s="65" t="s">
        <v>390</v>
      </c>
      <c r="C266" s="70"/>
      <c r="D266" s="64"/>
      <c r="E266" s="51">
        <v>100</v>
      </c>
      <c r="F266" s="76" t="s">
        <v>285</v>
      </c>
    </row>
    <row r="267" spans="1:6" ht="20.25" customHeight="1" x14ac:dyDescent="0.35">
      <c r="A267" s="27">
        <v>42525</v>
      </c>
      <c r="B267" s="65" t="s">
        <v>388</v>
      </c>
      <c r="C267" s="70" t="s">
        <v>389</v>
      </c>
      <c r="D267" s="64"/>
      <c r="E267" s="51">
        <v>200</v>
      </c>
      <c r="F267" s="76" t="s">
        <v>285</v>
      </c>
    </row>
    <row r="268" spans="1:6" ht="20.25" customHeight="1" x14ac:dyDescent="0.35">
      <c r="A268" s="27">
        <v>42526</v>
      </c>
      <c r="B268" s="65" t="s">
        <v>416</v>
      </c>
      <c r="C268" s="70"/>
      <c r="D268" s="64"/>
      <c r="E268" s="51">
        <v>500</v>
      </c>
      <c r="F268" s="76" t="s">
        <v>372</v>
      </c>
    </row>
    <row r="269" spans="1:6" ht="20.25" customHeight="1" x14ac:dyDescent="0.35">
      <c r="A269" s="27">
        <v>42527</v>
      </c>
      <c r="B269" s="65" t="s">
        <v>417</v>
      </c>
      <c r="C269" s="70"/>
      <c r="D269" s="64"/>
      <c r="E269" s="51">
        <v>1000</v>
      </c>
      <c r="F269" s="76" t="s">
        <v>372</v>
      </c>
    </row>
    <row r="270" spans="1:6" ht="20.25" customHeight="1" x14ac:dyDescent="0.35">
      <c r="A270" s="27">
        <v>42527</v>
      </c>
      <c r="B270" s="65" t="s">
        <v>368</v>
      </c>
      <c r="C270" s="70" t="s">
        <v>337</v>
      </c>
      <c r="D270" s="64" t="s">
        <v>369</v>
      </c>
      <c r="E270" s="51">
        <v>29</v>
      </c>
      <c r="F270" s="76" t="s">
        <v>372</v>
      </c>
    </row>
    <row r="271" spans="1:6" ht="18.75" customHeight="1" x14ac:dyDescent="0.35">
      <c r="A271" s="27">
        <v>42527</v>
      </c>
      <c r="B271" s="64" t="s">
        <v>367</v>
      </c>
      <c r="C271" s="109" t="s">
        <v>282</v>
      </c>
      <c r="D271" s="64"/>
      <c r="E271" s="51">
        <v>1</v>
      </c>
      <c r="F271" s="76" t="s">
        <v>285</v>
      </c>
    </row>
    <row r="272" spans="1:6" ht="18.75" customHeight="1" x14ac:dyDescent="0.35">
      <c r="A272" s="27">
        <v>42527</v>
      </c>
      <c r="B272" s="64" t="s">
        <v>367</v>
      </c>
      <c r="C272" s="64" t="s">
        <v>282</v>
      </c>
      <c r="D272" s="64"/>
      <c r="E272" s="51">
        <v>1</v>
      </c>
      <c r="F272" s="76" t="s">
        <v>285</v>
      </c>
    </row>
    <row r="273" spans="1:6" ht="18.75" customHeight="1" x14ac:dyDescent="0.35">
      <c r="A273" s="27">
        <v>42527</v>
      </c>
      <c r="B273" s="64" t="s">
        <v>374</v>
      </c>
      <c r="C273" s="64"/>
      <c r="D273" s="64"/>
      <c r="E273" s="51">
        <v>10000</v>
      </c>
      <c r="F273" s="76" t="s">
        <v>372</v>
      </c>
    </row>
    <row r="274" spans="1:6" ht="18.75" customHeight="1" x14ac:dyDescent="0.35">
      <c r="A274" s="27">
        <v>42527</v>
      </c>
      <c r="B274" s="64" t="s">
        <v>375</v>
      </c>
      <c r="C274" s="64" t="s">
        <v>349</v>
      </c>
      <c r="D274" s="64" t="s">
        <v>369</v>
      </c>
      <c r="E274" s="51">
        <v>500</v>
      </c>
      <c r="F274" s="76" t="s">
        <v>372</v>
      </c>
    </row>
    <row r="275" spans="1:6" ht="18.75" customHeight="1" x14ac:dyDescent="0.35">
      <c r="A275" s="27">
        <v>42527</v>
      </c>
      <c r="B275" s="64" t="s">
        <v>376</v>
      </c>
      <c r="C275" s="64" t="s">
        <v>247</v>
      </c>
      <c r="D275" s="64" t="s">
        <v>377</v>
      </c>
      <c r="E275" s="51">
        <v>1000</v>
      </c>
      <c r="F275" s="76" t="s">
        <v>372</v>
      </c>
    </row>
    <row r="276" spans="1:6" ht="18.75" customHeight="1" x14ac:dyDescent="0.35">
      <c r="A276" s="27">
        <v>42527</v>
      </c>
      <c r="B276" s="64" t="s">
        <v>378</v>
      </c>
      <c r="C276" s="64" t="s">
        <v>379</v>
      </c>
      <c r="D276" s="64" t="s">
        <v>261</v>
      </c>
      <c r="E276" s="51">
        <v>200</v>
      </c>
      <c r="F276" s="76" t="s">
        <v>285</v>
      </c>
    </row>
    <row r="277" spans="1:6" ht="18.75" customHeight="1" x14ac:dyDescent="0.35">
      <c r="A277" s="27">
        <v>42527</v>
      </c>
      <c r="B277" s="64" t="s">
        <v>380</v>
      </c>
      <c r="C277" s="64" t="s">
        <v>19</v>
      </c>
      <c r="D277" s="64" t="s">
        <v>177</v>
      </c>
      <c r="E277" s="51">
        <v>1000</v>
      </c>
      <c r="F277" s="76" t="s">
        <v>372</v>
      </c>
    </row>
    <row r="278" spans="1:6" ht="18.75" customHeight="1" x14ac:dyDescent="0.35">
      <c r="A278" s="27">
        <v>42527</v>
      </c>
      <c r="B278" s="64" t="s">
        <v>381</v>
      </c>
      <c r="C278" s="64" t="s">
        <v>382</v>
      </c>
      <c r="D278" s="64" t="s">
        <v>383</v>
      </c>
      <c r="E278" s="51">
        <v>5000</v>
      </c>
      <c r="F278" s="76" t="s">
        <v>384</v>
      </c>
    </row>
    <row r="279" spans="1:6" ht="20.25" customHeight="1" x14ac:dyDescent="0.35">
      <c r="A279" s="27">
        <v>42528</v>
      </c>
      <c r="B279" s="64" t="s">
        <v>23</v>
      </c>
      <c r="C279" s="64" t="s">
        <v>19</v>
      </c>
      <c r="D279" s="64" t="s">
        <v>24</v>
      </c>
      <c r="E279" s="51">
        <v>100</v>
      </c>
      <c r="F279" s="35" t="s">
        <v>285</v>
      </c>
    </row>
    <row r="280" spans="1:6" ht="20.25" customHeight="1" x14ac:dyDescent="0.35">
      <c r="A280" s="27">
        <v>42528</v>
      </c>
      <c r="B280" s="64" t="s">
        <v>424</v>
      </c>
      <c r="C280" s="64"/>
      <c r="D280" s="64"/>
      <c r="E280" s="51">
        <v>500</v>
      </c>
      <c r="F280" s="35" t="s">
        <v>372</v>
      </c>
    </row>
    <row r="281" spans="1:6" ht="20.25" customHeight="1" x14ac:dyDescent="0.35">
      <c r="A281" s="27">
        <v>42528</v>
      </c>
      <c r="B281" s="64" t="s">
        <v>165</v>
      </c>
      <c r="C281" s="64"/>
      <c r="D281" s="64"/>
      <c r="E281" s="51">
        <v>1</v>
      </c>
      <c r="F281" s="35" t="s">
        <v>421</v>
      </c>
    </row>
    <row r="282" spans="1:6" ht="20.25" customHeight="1" x14ac:dyDescent="0.35">
      <c r="A282" s="27">
        <v>42529</v>
      </c>
      <c r="B282" s="64" t="s">
        <v>215</v>
      </c>
      <c r="C282" s="64"/>
      <c r="D282" s="64"/>
      <c r="E282" s="51">
        <v>10000</v>
      </c>
      <c r="F282" s="35" t="s">
        <v>372</v>
      </c>
    </row>
    <row r="283" spans="1:6" ht="20.25" customHeight="1" x14ac:dyDescent="0.35">
      <c r="A283" s="27">
        <v>42529</v>
      </c>
      <c r="B283" s="64" t="s">
        <v>422</v>
      </c>
      <c r="C283" s="64" t="s">
        <v>423</v>
      </c>
      <c r="D283" s="64" t="s">
        <v>280</v>
      </c>
      <c r="E283" s="51">
        <v>300</v>
      </c>
      <c r="F283" s="35" t="s">
        <v>372</v>
      </c>
    </row>
    <row r="284" spans="1:6" ht="20.25" customHeight="1" x14ac:dyDescent="0.35">
      <c r="A284" s="27">
        <v>42529</v>
      </c>
      <c r="B284" s="64" t="s">
        <v>425</v>
      </c>
      <c r="C284" s="64"/>
      <c r="D284" s="64"/>
      <c r="E284" s="51">
        <v>1000</v>
      </c>
      <c r="F284" s="35" t="s">
        <v>372</v>
      </c>
    </row>
    <row r="285" spans="1:6" ht="20.25" customHeight="1" x14ac:dyDescent="0.35">
      <c r="A285" s="27">
        <v>42529</v>
      </c>
      <c r="B285" s="64" t="s">
        <v>425</v>
      </c>
      <c r="C285" s="64"/>
      <c r="D285" s="64"/>
      <c r="E285" s="51">
        <v>1000</v>
      </c>
      <c r="F285" s="35" t="s">
        <v>335</v>
      </c>
    </row>
    <row r="286" spans="1:6" ht="20.25" customHeight="1" x14ac:dyDescent="0.35">
      <c r="A286" s="27">
        <v>42529</v>
      </c>
      <c r="B286" s="64" t="s">
        <v>425</v>
      </c>
      <c r="C286" s="64"/>
      <c r="D286" s="64"/>
      <c r="E286" s="51">
        <v>1000</v>
      </c>
      <c r="F286" s="35" t="s">
        <v>421</v>
      </c>
    </row>
    <row r="287" spans="1:6" ht="24" customHeight="1" x14ac:dyDescent="0.35">
      <c r="A287" s="27">
        <v>42530</v>
      </c>
      <c r="B287" s="64" t="s">
        <v>418</v>
      </c>
      <c r="C287" s="64"/>
      <c r="D287" s="64"/>
      <c r="E287" s="51">
        <v>5000</v>
      </c>
      <c r="F287" s="35" t="s">
        <v>372</v>
      </c>
    </row>
    <row r="288" spans="1:6" ht="24" customHeight="1" x14ac:dyDescent="0.35">
      <c r="A288" s="27">
        <v>42533</v>
      </c>
      <c r="B288" s="64" t="s">
        <v>253</v>
      </c>
      <c r="C288" s="64"/>
      <c r="D288" s="64"/>
      <c r="E288" s="51">
        <v>100</v>
      </c>
      <c r="F288" s="35" t="s">
        <v>238</v>
      </c>
    </row>
    <row r="289" spans="1:6" ht="20.25" customHeight="1" x14ac:dyDescent="0.35">
      <c r="A289" s="27">
        <v>42534</v>
      </c>
      <c r="B289" s="64" t="s">
        <v>419</v>
      </c>
      <c r="C289" s="64"/>
      <c r="D289" s="64"/>
      <c r="E289" s="51">
        <v>500</v>
      </c>
      <c r="F289" s="76" t="s">
        <v>285</v>
      </c>
    </row>
    <row r="290" spans="1:6" ht="20.25" customHeight="1" x14ac:dyDescent="0.35">
      <c r="A290" s="27">
        <v>42536</v>
      </c>
      <c r="B290" s="64" t="s">
        <v>426</v>
      </c>
      <c r="C290" s="64" t="s">
        <v>427</v>
      </c>
      <c r="D290" s="64" t="s">
        <v>428</v>
      </c>
      <c r="E290" s="51">
        <v>26100</v>
      </c>
      <c r="F290" s="76" t="s">
        <v>285</v>
      </c>
    </row>
    <row r="291" spans="1:6" ht="20.25" customHeight="1" x14ac:dyDescent="0.35">
      <c r="A291" s="27">
        <v>42539</v>
      </c>
      <c r="B291" s="64" t="s">
        <v>324</v>
      </c>
      <c r="C291" s="64" t="s">
        <v>325</v>
      </c>
      <c r="D291" s="64" t="s">
        <v>326</v>
      </c>
      <c r="E291" s="51">
        <v>500</v>
      </c>
      <c r="F291" s="76" t="s">
        <v>238</v>
      </c>
    </row>
    <row r="292" spans="1:6" ht="20.25" customHeight="1" x14ac:dyDescent="0.35">
      <c r="A292" s="27">
        <v>42540</v>
      </c>
      <c r="B292" s="64" t="s">
        <v>215</v>
      </c>
      <c r="C292" s="64"/>
      <c r="D292" s="64"/>
      <c r="E292" s="51">
        <v>100</v>
      </c>
      <c r="F292" s="76" t="s">
        <v>238</v>
      </c>
    </row>
    <row r="293" spans="1:6" ht="20.25" customHeight="1" x14ac:dyDescent="0.35">
      <c r="A293" s="27">
        <v>42541</v>
      </c>
      <c r="B293" s="64" t="s">
        <v>298</v>
      </c>
      <c r="C293" s="64"/>
      <c r="D293" s="64"/>
      <c r="E293" s="51">
        <v>100</v>
      </c>
      <c r="F293" s="76" t="s">
        <v>238</v>
      </c>
    </row>
    <row r="294" spans="1:6" ht="21.75" customHeight="1" x14ac:dyDescent="0.35">
      <c r="A294" s="27">
        <v>42544</v>
      </c>
      <c r="B294" s="64" t="s">
        <v>420</v>
      </c>
      <c r="C294" s="64"/>
      <c r="D294" s="64"/>
      <c r="E294" s="51">
        <v>1000</v>
      </c>
      <c r="F294" s="35" t="s">
        <v>421</v>
      </c>
    </row>
    <row r="295" spans="1:6" ht="21.75" customHeight="1" x14ac:dyDescent="0.35">
      <c r="A295" s="27">
        <v>42544</v>
      </c>
      <c r="B295" s="64" t="s">
        <v>23</v>
      </c>
      <c r="C295" s="64" t="s">
        <v>19</v>
      </c>
      <c r="D295" s="64"/>
      <c r="E295" s="51">
        <v>120</v>
      </c>
      <c r="F295" s="35" t="s">
        <v>285</v>
      </c>
    </row>
    <row r="296" spans="1:6" ht="30.75" customHeight="1" x14ac:dyDescent="0.35">
      <c r="A296" s="27">
        <v>42545</v>
      </c>
      <c r="B296" s="64" t="s">
        <v>429</v>
      </c>
      <c r="C296" s="64" t="s">
        <v>430</v>
      </c>
      <c r="D296" s="64"/>
      <c r="E296" s="51">
        <v>100</v>
      </c>
      <c r="F296" s="35" t="s">
        <v>238</v>
      </c>
    </row>
    <row r="297" spans="1:6" ht="18" customHeight="1" x14ac:dyDescent="0.35">
      <c r="A297" s="27">
        <v>42548</v>
      </c>
      <c r="B297" s="64" t="s">
        <v>341</v>
      </c>
      <c r="C297" s="64" t="s">
        <v>431</v>
      </c>
      <c r="D297" s="64"/>
      <c r="E297" s="51">
        <v>200</v>
      </c>
      <c r="F297" s="35" t="s">
        <v>238</v>
      </c>
    </row>
    <row r="298" spans="1:6" ht="21" customHeight="1" x14ac:dyDescent="0.35">
      <c r="A298" s="27">
        <v>42548</v>
      </c>
      <c r="B298" s="64" t="s">
        <v>432</v>
      </c>
      <c r="C298" s="64" t="s">
        <v>433</v>
      </c>
      <c r="D298" s="64"/>
      <c r="E298" s="51">
        <v>300</v>
      </c>
      <c r="F298" s="35" t="s">
        <v>238</v>
      </c>
    </row>
    <row r="299" spans="1:6" ht="18" customHeight="1" x14ac:dyDescent="0.35">
      <c r="A299" s="27">
        <v>42548</v>
      </c>
      <c r="B299" s="64" t="s">
        <v>434</v>
      </c>
      <c r="C299" s="64" t="s">
        <v>435</v>
      </c>
      <c r="D299" s="64"/>
      <c r="E299" s="51">
        <v>300</v>
      </c>
      <c r="F299" s="35" t="s">
        <v>238</v>
      </c>
    </row>
    <row r="300" spans="1:6" ht="19.5" customHeight="1" x14ac:dyDescent="0.35">
      <c r="A300" s="27">
        <v>42548</v>
      </c>
      <c r="B300" s="64" t="s">
        <v>436</v>
      </c>
      <c r="C300" s="64" t="s">
        <v>437</v>
      </c>
      <c r="D300" s="64"/>
      <c r="E300" s="51">
        <v>1000</v>
      </c>
      <c r="F300" s="35" t="s">
        <v>238</v>
      </c>
    </row>
    <row r="301" spans="1:6" ht="23.25" customHeight="1" x14ac:dyDescent="0.35">
      <c r="A301" s="27">
        <v>42548</v>
      </c>
      <c r="B301" s="64" t="s">
        <v>267</v>
      </c>
      <c r="C301" s="64"/>
      <c r="D301" s="64"/>
      <c r="E301" s="51">
        <v>500</v>
      </c>
      <c r="F301" s="35" t="s">
        <v>238</v>
      </c>
    </row>
    <row r="302" spans="1:6" ht="23.25" customHeight="1" x14ac:dyDescent="0.35">
      <c r="A302" s="27">
        <v>42548</v>
      </c>
      <c r="B302" s="64" t="s">
        <v>438</v>
      </c>
      <c r="C302" s="64" t="s">
        <v>439</v>
      </c>
      <c r="D302" s="64"/>
      <c r="E302" s="51">
        <v>25</v>
      </c>
      <c r="F302" s="35" t="s">
        <v>238</v>
      </c>
    </row>
    <row r="303" spans="1:6" ht="21.75" customHeight="1" x14ac:dyDescent="0.35">
      <c r="A303" s="27">
        <v>42548</v>
      </c>
      <c r="B303" s="64" t="s">
        <v>171</v>
      </c>
      <c r="C303" s="64" t="s">
        <v>440</v>
      </c>
      <c r="D303" s="64"/>
      <c r="E303" s="51">
        <v>100</v>
      </c>
      <c r="F303" s="35" t="s">
        <v>238</v>
      </c>
    </row>
    <row r="304" spans="1:6" ht="22.5" customHeight="1" x14ac:dyDescent="0.35">
      <c r="A304" s="27">
        <v>42548</v>
      </c>
      <c r="B304" s="64" t="s">
        <v>215</v>
      </c>
      <c r="C304" s="64"/>
      <c r="D304" s="64"/>
      <c r="E304" s="51">
        <v>100</v>
      </c>
      <c r="F304" s="35" t="s">
        <v>238</v>
      </c>
    </row>
    <row r="305" spans="1:6" ht="22" customHeight="1" x14ac:dyDescent="0.35">
      <c r="A305" s="27">
        <v>42548</v>
      </c>
      <c r="B305" s="64" t="s">
        <v>441</v>
      </c>
      <c r="C305" s="64" t="s">
        <v>442</v>
      </c>
      <c r="D305" s="64"/>
      <c r="E305" s="51">
        <v>25</v>
      </c>
      <c r="F305" s="35" t="s">
        <v>238</v>
      </c>
    </row>
    <row r="306" spans="1:6" ht="24" customHeight="1" x14ac:dyDescent="0.35">
      <c r="A306" s="27">
        <v>42548</v>
      </c>
      <c r="B306" s="64" t="s">
        <v>443</v>
      </c>
      <c r="C306" s="64"/>
      <c r="D306" s="64"/>
      <c r="E306" s="51">
        <v>25</v>
      </c>
      <c r="F306" s="35" t="s">
        <v>238</v>
      </c>
    </row>
    <row r="307" spans="1:6" ht="22.5" customHeight="1" x14ac:dyDescent="0.35">
      <c r="A307" s="27">
        <v>42548</v>
      </c>
      <c r="B307" s="64" t="s">
        <v>444</v>
      </c>
      <c r="C307" s="64"/>
      <c r="D307" s="64"/>
      <c r="E307" s="51">
        <v>300</v>
      </c>
      <c r="F307" s="35" t="s">
        <v>238</v>
      </c>
    </row>
    <row r="308" spans="1:6" ht="33" customHeight="1" x14ac:dyDescent="0.35">
      <c r="A308" s="27">
        <v>42548</v>
      </c>
      <c r="B308" s="64" t="s">
        <v>445</v>
      </c>
      <c r="C308" s="64" t="s">
        <v>446</v>
      </c>
      <c r="D308" s="64"/>
      <c r="E308" s="51">
        <v>180</v>
      </c>
      <c r="F308" s="35" t="s">
        <v>238</v>
      </c>
    </row>
    <row r="309" spans="1:6" ht="21" customHeight="1" x14ac:dyDescent="0.35">
      <c r="A309" s="27">
        <v>42548</v>
      </c>
      <c r="B309" s="64" t="s">
        <v>19</v>
      </c>
      <c r="C309" s="64" t="s">
        <v>447</v>
      </c>
      <c r="D309" s="64"/>
      <c r="E309" s="51">
        <v>200</v>
      </c>
      <c r="F309" s="35" t="s">
        <v>238</v>
      </c>
    </row>
    <row r="310" spans="1:6" ht="16.5" customHeight="1" x14ac:dyDescent="0.35">
      <c r="A310" s="27">
        <v>42548</v>
      </c>
      <c r="B310" s="64" t="s">
        <v>38</v>
      </c>
      <c r="C310" s="64" t="s">
        <v>448</v>
      </c>
      <c r="D310" s="64"/>
      <c r="E310" s="51">
        <v>300</v>
      </c>
      <c r="F310" s="35" t="s">
        <v>238</v>
      </c>
    </row>
    <row r="311" spans="1:6" ht="19.5" customHeight="1" x14ac:dyDescent="0.35">
      <c r="A311" s="27">
        <v>42548</v>
      </c>
      <c r="B311" s="20" t="s">
        <v>19</v>
      </c>
      <c r="C311" s="64" t="s">
        <v>449</v>
      </c>
      <c r="D311" s="64"/>
      <c r="E311" s="51">
        <v>300</v>
      </c>
      <c r="F311" s="35" t="s">
        <v>238</v>
      </c>
    </row>
    <row r="312" spans="1:6" ht="21" customHeight="1" x14ac:dyDescent="0.35">
      <c r="A312" s="27">
        <v>42548</v>
      </c>
      <c r="B312" s="21" t="s">
        <v>450</v>
      </c>
      <c r="C312" s="64" t="s">
        <v>451</v>
      </c>
      <c r="D312" s="64"/>
      <c r="E312" s="51">
        <v>100</v>
      </c>
      <c r="F312" s="35" t="s">
        <v>238</v>
      </c>
    </row>
    <row r="313" spans="1:6" ht="25.5" customHeight="1" x14ac:dyDescent="0.35">
      <c r="A313" s="27">
        <v>42548</v>
      </c>
      <c r="B313" s="64" t="s">
        <v>215</v>
      </c>
      <c r="C313" s="64"/>
      <c r="D313" s="64"/>
      <c r="E313" s="51">
        <v>1000</v>
      </c>
      <c r="F313" s="35" t="s">
        <v>238</v>
      </c>
    </row>
    <row r="314" spans="1:6" ht="21.75" customHeight="1" x14ac:dyDescent="0.35">
      <c r="A314" s="27">
        <v>42548</v>
      </c>
      <c r="B314" s="64" t="s">
        <v>452</v>
      </c>
      <c r="C314" s="64" t="s">
        <v>453</v>
      </c>
      <c r="D314" s="64"/>
      <c r="E314" s="51">
        <v>120</v>
      </c>
      <c r="F314" s="35" t="s">
        <v>238</v>
      </c>
    </row>
    <row r="315" spans="1:6" ht="27.65" customHeight="1" x14ac:dyDescent="0.35">
      <c r="A315" s="27">
        <v>42548</v>
      </c>
      <c r="B315" s="64" t="s">
        <v>215</v>
      </c>
      <c r="C315" s="64"/>
      <c r="D315" s="64"/>
      <c r="E315" s="51">
        <v>1000</v>
      </c>
      <c r="F315" s="42" t="s">
        <v>238</v>
      </c>
    </row>
    <row r="316" spans="1:6" ht="22.5" customHeight="1" x14ac:dyDescent="0.35">
      <c r="A316" s="27">
        <v>42548</v>
      </c>
      <c r="B316" s="64" t="s">
        <v>356</v>
      </c>
      <c r="C316" s="64" t="s">
        <v>454</v>
      </c>
      <c r="D316" s="64"/>
      <c r="E316" s="51">
        <v>100</v>
      </c>
      <c r="F316" s="42" t="s">
        <v>238</v>
      </c>
    </row>
    <row r="317" spans="1:6" ht="22.5" customHeight="1" x14ac:dyDescent="0.35">
      <c r="A317" s="27">
        <v>42548</v>
      </c>
      <c r="B317" s="64" t="s">
        <v>19</v>
      </c>
      <c r="C317" s="64" t="s">
        <v>455</v>
      </c>
      <c r="D317" s="64"/>
      <c r="E317" s="51">
        <v>300</v>
      </c>
      <c r="F317" s="42" t="s">
        <v>238</v>
      </c>
    </row>
    <row r="318" spans="1:6" ht="22.5" customHeight="1" x14ac:dyDescent="0.35">
      <c r="A318" s="27">
        <v>42548</v>
      </c>
      <c r="B318" s="64" t="s">
        <v>456</v>
      </c>
      <c r="C318" s="64" t="s">
        <v>457</v>
      </c>
      <c r="D318" s="64"/>
      <c r="E318" s="51">
        <v>100</v>
      </c>
      <c r="F318" s="42" t="s">
        <v>238</v>
      </c>
    </row>
    <row r="319" spans="1:6" ht="31" customHeight="1" x14ac:dyDescent="0.35">
      <c r="A319" s="27">
        <v>42548</v>
      </c>
      <c r="B319" s="64" t="s">
        <v>458</v>
      </c>
      <c r="C319" s="64" t="s">
        <v>459</v>
      </c>
      <c r="D319" s="64"/>
      <c r="E319" s="51">
        <v>100</v>
      </c>
      <c r="F319" s="42" t="s">
        <v>238</v>
      </c>
    </row>
    <row r="320" spans="1:6" ht="19.5" customHeight="1" x14ac:dyDescent="0.35">
      <c r="A320" s="27">
        <v>42548</v>
      </c>
      <c r="B320" s="64" t="s">
        <v>342</v>
      </c>
      <c r="C320" s="64" t="s">
        <v>460</v>
      </c>
      <c r="D320" s="64"/>
      <c r="E320" s="51">
        <v>25</v>
      </c>
      <c r="F320" s="42" t="s">
        <v>238</v>
      </c>
    </row>
    <row r="321" spans="1:6" ht="47.25" customHeight="1" x14ac:dyDescent="0.35">
      <c r="A321" s="27">
        <v>42548</v>
      </c>
      <c r="B321" s="64" t="s">
        <v>461</v>
      </c>
      <c r="C321" s="64" t="s">
        <v>462</v>
      </c>
      <c r="D321" s="64"/>
      <c r="E321" s="51">
        <v>100</v>
      </c>
      <c r="F321" s="42" t="s">
        <v>238</v>
      </c>
    </row>
    <row r="322" spans="1:6" ht="47.25" customHeight="1" x14ac:dyDescent="0.35">
      <c r="A322" s="27">
        <v>42548</v>
      </c>
      <c r="B322" s="64" t="s">
        <v>463</v>
      </c>
      <c r="C322" s="64" t="s">
        <v>464</v>
      </c>
      <c r="D322" s="64"/>
      <c r="E322" s="51">
        <v>25</v>
      </c>
      <c r="F322" s="42" t="s">
        <v>238</v>
      </c>
    </row>
    <row r="323" spans="1:6" ht="47.25" customHeight="1" x14ac:dyDescent="0.35">
      <c r="A323" s="27">
        <v>42548</v>
      </c>
      <c r="B323" s="64" t="s">
        <v>465</v>
      </c>
      <c r="C323" s="64" t="s">
        <v>466</v>
      </c>
      <c r="D323" s="64"/>
      <c r="E323" s="51">
        <v>25</v>
      </c>
      <c r="F323" s="42" t="s">
        <v>238</v>
      </c>
    </row>
    <row r="324" spans="1:6" ht="47.25" customHeight="1" x14ac:dyDescent="0.35">
      <c r="A324" s="27">
        <v>42548</v>
      </c>
      <c r="B324" s="64" t="s">
        <v>441</v>
      </c>
      <c r="C324" s="64" t="s">
        <v>467</v>
      </c>
      <c r="D324" s="64"/>
      <c r="E324" s="51">
        <v>100</v>
      </c>
      <c r="F324" s="42" t="s">
        <v>238</v>
      </c>
    </row>
    <row r="325" spans="1:6" ht="47.25" customHeight="1" x14ac:dyDescent="0.35">
      <c r="A325" s="27">
        <v>42548</v>
      </c>
      <c r="B325" s="64" t="s">
        <v>427</v>
      </c>
      <c r="C325" s="64" t="s">
        <v>468</v>
      </c>
      <c r="D325" s="64"/>
      <c r="E325" s="51">
        <v>100</v>
      </c>
      <c r="F325" s="42" t="s">
        <v>238</v>
      </c>
    </row>
    <row r="326" spans="1:6" ht="47.25" customHeight="1" x14ac:dyDescent="0.35">
      <c r="A326" s="27">
        <v>42548</v>
      </c>
      <c r="B326" s="64" t="s">
        <v>282</v>
      </c>
      <c r="C326" s="64" t="s">
        <v>469</v>
      </c>
      <c r="D326" s="64"/>
      <c r="E326" s="51">
        <v>100</v>
      </c>
      <c r="F326" s="42" t="s">
        <v>238</v>
      </c>
    </row>
    <row r="327" spans="1:6" ht="47.25" customHeight="1" x14ac:dyDescent="0.35">
      <c r="A327" s="27">
        <v>42548</v>
      </c>
      <c r="B327" s="64" t="s">
        <v>318</v>
      </c>
      <c r="C327" s="64" t="s">
        <v>470</v>
      </c>
      <c r="D327" s="64"/>
      <c r="E327" s="51">
        <v>100</v>
      </c>
      <c r="F327" s="42" t="s">
        <v>238</v>
      </c>
    </row>
    <row r="328" spans="1:6" ht="47.25" customHeight="1" x14ac:dyDescent="0.35">
      <c r="A328" s="27">
        <v>42548</v>
      </c>
      <c r="B328" s="64" t="s">
        <v>256</v>
      </c>
      <c r="C328" s="64" t="s">
        <v>471</v>
      </c>
      <c r="D328" s="64"/>
      <c r="E328" s="51">
        <v>100</v>
      </c>
      <c r="F328" s="42" t="s">
        <v>238</v>
      </c>
    </row>
    <row r="329" spans="1:6" ht="47.25" customHeight="1" x14ac:dyDescent="0.35">
      <c r="A329" s="27">
        <v>42548</v>
      </c>
      <c r="B329" s="64" t="s">
        <v>215</v>
      </c>
      <c r="C329" s="64"/>
      <c r="D329" s="64"/>
      <c r="E329" s="51">
        <v>19</v>
      </c>
      <c r="F329" s="42" t="s">
        <v>238</v>
      </c>
    </row>
    <row r="330" spans="1:6" ht="47.25" customHeight="1" x14ac:dyDescent="0.35">
      <c r="A330" s="27">
        <v>42548</v>
      </c>
      <c r="B330" s="64" t="s">
        <v>360</v>
      </c>
      <c r="C330" s="64" t="s">
        <v>472</v>
      </c>
      <c r="D330" s="64"/>
      <c r="E330" s="51">
        <v>25</v>
      </c>
      <c r="F330" s="42" t="s">
        <v>238</v>
      </c>
    </row>
    <row r="331" spans="1:6" ht="47.25" customHeight="1" x14ac:dyDescent="0.35">
      <c r="A331" s="27">
        <v>42548</v>
      </c>
      <c r="B331" s="64" t="s">
        <v>19</v>
      </c>
      <c r="C331" s="64" t="s">
        <v>473</v>
      </c>
      <c r="D331" s="64"/>
      <c r="E331" s="51">
        <v>50</v>
      </c>
      <c r="F331" s="42" t="s">
        <v>238</v>
      </c>
    </row>
    <row r="332" spans="1:6" ht="47.25" customHeight="1" x14ac:dyDescent="0.35">
      <c r="A332" s="27">
        <v>42548</v>
      </c>
      <c r="B332" s="64" t="s">
        <v>429</v>
      </c>
      <c r="C332" s="64" t="s">
        <v>430</v>
      </c>
      <c r="D332" s="64"/>
      <c r="E332" s="51">
        <v>100</v>
      </c>
      <c r="F332" s="42" t="s">
        <v>238</v>
      </c>
    </row>
    <row r="333" spans="1:6" ht="47.25" customHeight="1" x14ac:dyDescent="0.35">
      <c r="A333" s="27">
        <v>42548</v>
      </c>
      <c r="B333" s="64" t="s">
        <v>16</v>
      </c>
      <c r="C333" s="64" t="s">
        <v>474</v>
      </c>
      <c r="D333" s="64"/>
      <c r="E333" s="51">
        <v>100</v>
      </c>
      <c r="F333" s="42" t="s">
        <v>238</v>
      </c>
    </row>
    <row r="334" spans="1:6" ht="47.25" customHeight="1" x14ac:dyDescent="0.35">
      <c r="A334" s="27">
        <v>42548</v>
      </c>
      <c r="B334" s="64" t="s">
        <v>475</v>
      </c>
      <c r="C334" s="64" t="s">
        <v>476</v>
      </c>
      <c r="D334" s="64"/>
      <c r="E334" s="51">
        <v>100</v>
      </c>
      <c r="F334" s="42" t="s">
        <v>238</v>
      </c>
    </row>
    <row r="335" spans="1:6" ht="27" customHeight="1" x14ac:dyDescent="0.35">
      <c r="A335" s="27">
        <v>42548</v>
      </c>
      <c r="B335" s="64" t="s">
        <v>356</v>
      </c>
      <c r="C335" s="64" t="s">
        <v>477</v>
      </c>
      <c r="D335" s="64"/>
      <c r="E335" s="51">
        <v>300</v>
      </c>
      <c r="F335" s="42" t="s">
        <v>238</v>
      </c>
    </row>
    <row r="336" spans="1:6" ht="27" customHeight="1" x14ac:dyDescent="0.35">
      <c r="A336" s="27">
        <v>42548</v>
      </c>
      <c r="B336" s="64" t="s">
        <v>215</v>
      </c>
      <c r="C336" s="64"/>
      <c r="D336" s="64"/>
      <c r="E336" s="51">
        <v>100</v>
      </c>
      <c r="F336" s="42" t="s">
        <v>238</v>
      </c>
    </row>
    <row r="337" spans="1:6" ht="27" customHeight="1" x14ac:dyDescent="0.35">
      <c r="A337" s="27">
        <v>42548</v>
      </c>
      <c r="B337" s="64" t="s">
        <v>478</v>
      </c>
      <c r="C337" s="64" t="s">
        <v>479</v>
      </c>
      <c r="D337" s="64"/>
      <c r="E337" s="51">
        <v>100</v>
      </c>
      <c r="F337" s="42" t="s">
        <v>238</v>
      </c>
    </row>
    <row r="338" spans="1:6" ht="27" customHeight="1" x14ac:dyDescent="0.35">
      <c r="A338" s="27">
        <v>42548</v>
      </c>
      <c r="B338" s="64" t="s">
        <v>480</v>
      </c>
      <c r="C338" s="64"/>
      <c r="D338" s="64"/>
      <c r="E338" s="51">
        <v>300</v>
      </c>
      <c r="F338" s="42" t="s">
        <v>238</v>
      </c>
    </row>
    <row r="339" spans="1:6" ht="27" customHeight="1" x14ac:dyDescent="0.35">
      <c r="A339" s="27">
        <v>42548</v>
      </c>
      <c r="B339" s="64" t="s">
        <v>481</v>
      </c>
      <c r="C339" s="64" t="s">
        <v>482</v>
      </c>
      <c r="D339" s="64"/>
      <c r="E339" s="51">
        <v>100</v>
      </c>
      <c r="F339" s="42" t="s">
        <v>238</v>
      </c>
    </row>
    <row r="340" spans="1:6" ht="27" customHeight="1" x14ac:dyDescent="0.35">
      <c r="A340" s="27">
        <v>42548</v>
      </c>
      <c r="B340" s="64" t="s">
        <v>483</v>
      </c>
      <c r="C340" s="64" t="s">
        <v>484</v>
      </c>
      <c r="D340" s="64"/>
      <c r="E340" s="51">
        <v>100</v>
      </c>
      <c r="F340" s="42" t="s">
        <v>238</v>
      </c>
    </row>
    <row r="341" spans="1:6" ht="27" customHeight="1" x14ac:dyDescent="0.35">
      <c r="A341" s="27">
        <v>42548</v>
      </c>
      <c r="B341" s="64" t="s">
        <v>349</v>
      </c>
      <c r="C341" s="64" t="s">
        <v>485</v>
      </c>
      <c r="D341" s="64"/>
      <c r="E341" s="51">
        <v>50</v>
      </c>
      <c r="F341" s="42" t="s">
        <v>238</v>
      </c>
    </row>
    <row r="342" spans="1:6" ht="27" customHeight="1" x14ac:dyDescent="0.35">
      <c r="A342" s="27">
        <v>42548</v>
      </c>
      <c r="B342" s="64" t="s">
        <v>486</v>
      </c>
      <c r="C342" s="64" t="s">
        <v>487</v>
      </c>
      <c r="D342" s="64"/>
      <c r="E342" s="51">
        <v>300</v>
      </c>
      <c r="F342" s="42" t="s">
        <v>238</v>
      </c>
    </row>
    <row r="343" spans="1:6" ht="27" customHeight="1" x14ac:dyDescent="0.35">
      <c r="A343" s="27">
        <v>42548</v>
      </c>
      <c r="B343" s="64" t="s">
        <v>488</v>
      </c>
      <c r="C343" s="64" t="s">
        <v>489</v>
      </c>
      <c r="D343" s="64"/>
      <c r="E343" s="51">
        <v>25</v>
      </c>
      <c r="F343" s="42" t="s">
        <v>238</v>
      </c>
    </row>
    <row r="344" spans="1:6" ht="27" customHeight="1" x14ac:dyDescent="0.35">
      <c r="A344" s="27">
        <v>42548</v>
      </c>
      <c r="B344" s="64" t="s">
        <v>490</v>
      </c>
      <c r="C344" s="64" t="s">
        <v>491</v>
      </c>
      <c r="D344" s="64"/>
      <c r="E344" s="51">
        <v>100</v>
      </c>
      <c r="F344" s="42" t="s">
        <v>238</v>
      </c>
    </row>
    <row r="345" spans="1:6" ht="27" customHeight="1" x14ac:dyDescent="0.35">
      <c r="A345" s="27">
        <v>42548</v>
      </c>
      <c r="B345" s="64" t="s">
        <v>215</v>
      </c>
      <c r="C345" s="64"/>
      <c r="D345" s="64"/>
      <c r="E345" s="51">
        <v>25</v>
      </c>
      <c r="F345" s="42" t="s">
        <v>238</v>
      </c>
    </row>
    <row r="346" spans="1:6" ht="27" customHeight="1" x14ac:dyDescent="0.35">
      <c r="A346" s="27">
        <v>42548</v>
      </c>
      <c r="B346" s="64" t="s">
        <v>267</v>
      </c>
      <c r="C346" s="64" t="s">
        <v>492</v>
      </c>
      <c r="D346" s="64"/>
      <c r="E346" s="51">
        <v>300</v>
      </c>
      <c r="F346" s="42" t="s">
        <v>238</v>
      </c>
    </row>
    <row r="347" spans="1:6" ht="27" customHeight="1" x14ac:dyDescent="0.35">
      <c r="A347" s="27">
        <v>42548</v>
      </c>
      <c r="B347" s="64" t="s">
        <v>493</v>
      </c>
      <c r="C347" s="64"/>
      <c r="D347" s="64"/>
      <c r="E347" s="51">
        <v>50</v>
      </c>
      <c r="F347" s="42" t="s">
        <v>238</v>
      </c>
    </row>
    <row r="348" spans="1:6" ht="27" customHeight="1" x14ac:dyDescent="0.35">
      <c r="A348" s="27">
        <v>42548</v>
      </c>
      <c r="B348" s="64" t="s">
        <v>247</v>
      </c>
      <c r="C348" s="64" t="s">
        <v>494</v>
      </c>
      <c r="D348" s="64"/>
      <c r="E348" s="51">
        <v>500</v>
      </c>
      <c r="F348" s="42" t="s">
        <v>238</v>
      </c>
    </row>
    <row r="349" spans="1:6" ht="27" customHeight="1" x14ac:dyDescent="0.35">
      <c r="A349" s="27">
        <v>42548</v>
      </c>
      <c r="B349" s="64" t="s">
        <v>16</v>
      </c>
      <c r="C349" s="64" t="s">
        <v>495</v>
      </c>
      <c r="D349" s="64"/>
      <c r="E349" s="51">
        <v>200</v>
      </c>
      <c r="F349" s="42" t="s">
        <v>238</v>
      </c>
    </row>
    <row r="350" spans="1:6" ht="27" customHeight="1" x14ac:dyDescent="0.35">
      <c r="A350" s="27">
        <v>42548</v>
      </c>
      <c r="B350" s="64" t="s">
        <v>341</v>
      </c>
      <c r="C350" s="64" t="s">
        <v>496</v>
      </c>
      <c r="D350" s="64"/>
      <c r="E350" s="51">
        <v>25</v>
      </c>
      <c r="F350" s="42" t="s">
        <v>238</v>
      </c>
    </row>
    <row r="351" spans="1:6" ht="27" customHeight="1" x14ac:dyDescent="0.35">
      <c r="A351" s="27">
        <v>42548</v>
      </c>
      <c r="B351" s="64" t="s">
        <v>356</v>
      </c>
      <c r="C351" s="64" t="s">
        <v>497</v>
      </c>
      <c r="D351" s="64"/>
      <c r="E351" s="51">
        <v>300</v>
      </c>
      <c r="F351" s="42" t="s">
        <v>238</v>
      </c>
    </row>
    <row r="352" spans="1:6" ht="27" customHeight="1" x14ac:dyDescent="0.35">
      <c r="A352" s="27">
        <v>42548</v>
      </c>
      <c r="B352" s="64" t="s">
        <v>215</v>
      </c>
      <c r="C352" s="64"/>
      <c r="D352" s="64"/>
      <c r="E352" s="51">
        <v>25</v>
      </c>
      <c r="F352" s="42" t="s">
        <v>238</v>
      </c>
    </row>
    <row r="353" spans="1:6" ht="27" customHeight="1" x14ac:dyDescent="0.35">
      <c r="A353" s="27">
        <v>42548</v>
      </c>
      <c r="B353" s="64" t="s">
        <v>247</v>
      </c>
      <c r="C353" s="64" t="s">
        <v>498</v>
      </c>
      <c r="D353" s="64"/>
      <c r="E353" s="51">
        <v>100</v>
      </c>
      <c r="F353" s="42" t="s">
        <v>238</v>
      </c>
    </row>
    <row r="354" spans="1:6" ht="27" customHeight="1" x14ac:dyDescent="0.35">
      <c r="A354" s="27">
        <v>42548</v>
      </c>
      <c r="B354" s="64" t="s">
        <v>282</v>
      </c>
      <c r="C354" s="64" t="s">
        <v>499</v>
      </c>
      <c r="D354" s="64"/>
      <c r="E354" s="51">
        <v>100</v>
      </c>
      <c r="F354" s="42" t="s">
        <v>238</v>
      </c>
    </row>
    <row r="355" spans="1:6" ht="27" customHeight="1" x14ac:dyDescent="0.35">
      <c r="A355" s="27">
        <v>42548</v>
      </c>
      <c r="B355" s="64" t="s">
        <v>247</v>
      </c>
      <c r="C355" s="64" t="s">
        <v>500</v>
      </c>
      <c r="D355" s="64"/>
      <c r="E355" s="51">
        <v>500</v>
      </c>
      <c r="F355" s="42" t="s">
        <v>238</v>
      </c>
    </row>
    <row r="356" spans="1:6" ht="27" customHeight="1" x14ac:dyDescent="0.35">
      <c r="A356" s="27">
        <v>42548</v>
      </c>
      <c r="B356" s="64" t="s">
        <v>256</v>
      </c>
      <c r="C356" s="64" t="s">
        <v>501</v>
      </c>
      <c r="D356" s="64"/>
      <c r="E356" s="51">
        <v>25</v>
      </c>
      <c r="F356" s="42" t="s">
        <v>238</v>
      </c>
    </row>
    <row r="357" spans="1:6" ht="27" customHeight="1" x14ac:dyDescent="0.35">
      <c r="A357" s="27">
        <v>42548</v>
      </c>
      <c r="B357" s="64" t="s">
        <v>450</v>
      </c>
      <c r="C357" s="64"/>
      <c r="D357" s="64"/>
      <c r="E357" s="51">
        <v>150</v>
      </c>
      <c r="F357" s="42" t="s">
        <v>238</v>
      </c>
    </row>
    <row r="358" spans="1:6" ht="27" customHeight="1" x14ac:dyDescent="0.35">
      <c r="A358" s="27">
        <v>42548</v>
      </c>
      <c r="B358" s="64" t="s">
        <v>171</v>
      </c>
      <c r="C358" s="64" t="s">
        <v>502</v>
      </c>
      <c r="D358" s="64"/>
      <c r="E358" s="51">
        <v>25</v>
      </c>
      <c r="F358" s="42" t="s">
        <v>238</v>
      </c>
    </row>
    <row r="359" spans="1:6" ht="27" customHeight="1" x14ac:dyDescent="0.35">
      <c r="A359" s="27">
        <v>42548</v>
      </c>
      <c r="B359" s="64" t="s">
        <v>341</v>
      </c>
      <c r="C359" s="64" t="s">
        <v>503</v>
      </c>
      <c r="D359" s="64"/>
      <c r="E359" s="51">
        <v>100</v>
      </c>
      <c r="F359" s="42" t="s">
        <v>238</v>
      </c>
    </row>
    <row r="360" spans="1:6" ht="27" customHeight="1" x14ac:dyDescent="0.35">
      <c r="A360" s="27">
        <v>42548</v>
      </c>
      <c r="B360" s="64" t="s">
        <v>215</v>
      </c>
      <c r="C360" s="64"/>
      <c r="D360" s="64"/>
      <c r="E360" s="51">
        <v>500</v>
      </c>
      <c r="F360" s="42" t="s">
        <v>238</v>
      </c>
    </row>
    <row r="361" spans="1:6" ht="27" customHeight="1" x14ac:dyDescent="0.35">
      <c r="A361" s="27">
        <v>42548</v>
      </c>
      <c r="B361" s="64" t="s">
        <v>337</v>
      </c>
      <c r="C361" s="64" t="s">
        <v>504</v>
      </c>
      <c r="D361" s="64"/>
      <c r="E361" s="51">
        <v>300</v>
      </c>
      <c r="F361" s="42" t="s">
        <v>238</v>
      </c>
    </row>
    <row r="362" spans="1:6" ht="27" customHeight="1" x14ac:dyDescent="0.35">
      <c r="A362" s="27">
        <v>42548</v>
      </c>
      <c r="B362" s="64" t="s">
        <v>279</v>
      </c>
      <c r="C362" s="64" t="s">
        <v>505</v>
      </c>
      <c r="D362" s="64"/>
      <c r="E362" s="51">
        <v>25</v>
      </c>
      <c r="F362" s="42" t="s">
        <v>238</v>
      </c>
    </row>
    <row r="363" spans="1:6" ht="27" customHeight="1" x14ac:dyDescent="0.35">
      <c r="A363" s="27">
        <v>42548</v>
      </c>
      <c r="B363" s="64" t="s">
        <v>506</v>
      </c>
      <c r="C363" s="64" t="s">
        <v>507</v>
      </c>
      <c r="D363" s="64"/>
      <c r="E363" s="51">
        <v>300</v>
      </c>
      <c r="F363" s="42" t="s">
        <v>238</v>
      </c>
    </row>
    <row r="364" spans="1:6" ht="27" customHeight="1" x14ac:dyDescent="0.35">
      <c r="A364" s="27">
        <v>42548</v>
      </c>
      <c r="B364" s="64" t="s">
        <v>427</v>
      </c>
      <c r="C364" s="64" t="s">
        <v>508</v>
      </c>
      <c r="D364" s="64"/>
      <c r="E364" s="51">
        <v>100</v>
      </c>
      <c r="F364" s="42" t="s">
        <v>238</v>
      </c>
    </row>
    <row r="365" spans="1:6" ht="27" customHeight="1" x14ac:dyDescent="0.35">
      <c r="A365" s="27">
        <v>42548</v>
      </c>
      <c r="B365" s="64" t="s">
        <v>360</v>
      </c>
      <c r="C365" s="64" t="s">
        <v>509</v>
      </c>
      <c r="D365" s="64"/>
      <c r="E365" s="51">
        <v>200</v>
      </c>
      <c r="F365" s="42" t="s">
        <v>238</v>
      </c>
    </row>
    <row r="366" spans="1:6" ht="27" customHeight="1" x14ac:dyDescent="0.35">
      <c r="A366" s="27">
        <v>42548</v>
      </c>
      <c r="B366" s="64" t="s">
        <v>510</v>
      </c>
      <c r="C366" s="64"/>
      <c r="D366" s="64"/>
      <c r="E366" s="51">
        <v>40</v>
      </c>
      <c r="F366" s="42" t="s">
        <v>238</v>
      </c>
    </row>
    <row r="367" spans="1:6" ht="27" customHeight="1" x14ac:dyDescent="0.35">
      <c r="A367" s="27">
        <v>42548</v>
      </c>
      <c r="B367" s="64" t="s">
        <v>441</v>
      </c>
      <c r="C367" s="64" t="s">
        <v>511</v>
      </c>
      <c r="D367" s="64"/>
      <c r="E367" s="51">
        <v>25</v>
      </c>
      <c r="F367" s="42" t="s">
        <v>238</v>
      </c>
    </row>
    <row r="368" spans="1:6" ht="27" customHeight="1" x14ac:dyDescent="0.35">
      <c r="A368" s="27">
        <v>42548</v>
      </c>
      <c r="B368" s="64" t="s">
        <v>253</v>
      </c>
      <c r="C368" s="64" t="s">
        <v>512</v>
      </c>
      <c r="D368" s="64"/>
      <c r="E368" s="51">
        <v>300</v>
      </c>
      <c r="F368" s="42" t="s">
        <v>238</v>
      </c>
    </row>
    <row r="369" spans="1:6" ht="31.5" customHeight="1" x14ac:dyDescent="0.35">
      <c r="A369" s="27">
        <v>42548</v>
      </c>
      <c r="B369" s="64" t="s">
        <v>215</v>
      </c>
      <c r="C369" s="64"/>
      <c r="D369" s="64"/>
      <c r="E369" s="51">
        <v>1000</v>
      </c>
      <c r="F369" s="42" t="s">
        <v>238</v>
      </c>
    </row>
    <row r="370" spans="1:6" ht="30" customHeight="1" x14ac:dyDescent="0.35">
      <c r="A370" s="27">
        <v>42548</v>
      </c>
      <c r="B370" s="64" t="s">
        <v>360</v>
      </c>
      <c r="C370" s="64" t="s">
        <v>513</v>
      </c>
      <c r="D370" s="64"/>
      <c r="E370" s="51">
        <v>300</v>
      </c>
      <c r="F370" s="42" t="s">
        <v>238</v>
      </c>
    </row>
    <row r="371" spans="1:6" ht="30" customHeight="1" x14ac:dyDescent="0.35">
      <c r="A371" s="27">
        <v>42548</v>
      </c>
      <c r="B371" s="64" t="s">
        <v>282</v>
      </c>
      <c r="C371" s="64" t="s">
        <v>514</v>
      </c>
      <c r="D371" s="64"/>
      <c r="E371" s="51">
        <v>25</v>
      </c>
      <c r="F371" s="42" t="s">
        <v>238</v>
      </c>
    </row>
    <row r="372" spans="1:6" ht="30" customHeight="1" x14ac:dyDescent="0.35">
      <c r="A372" s="27">
        <v>42548</v>
      </c>
      <c r="B372" s="64" t="s">
        <v>267</v>
      </c>
      <c r="C372" s="64" t="s">
        <v>515</v>
      </c>
      <c r="D372" s="64"/>
      <c r="E372" s="51">
        <v>100</v>
      </c>
      <c r="F372" s="42" t="s">
        <v>238</v>
      </c>
    </row>
    <row r="373" spans="1:6" ht="30" customHeight="1" x14ac:dyDescent="0.35">
      <c r="A373" s="27">
        <v>42548</v>
      </c>
      <c r="B373" s="64" t="s">
        <v>516</v>
      </c>
      <c r="C373" s="64"/>
      <c r="D373" s="64"/>
      <c r="E373" s="51">
        <v>500</v>
      </c>
      <c r="F373" s="42" t="s">
        <v>238</v>
      </c>
    </row>
    <row r="374" spans="1:6" ht="30" customHeight="1" x14ac:dyDescent="0.35">
      <c r="A374" s="27">
        <v>42548</v>
      </c>
      <c r="B374" s="64" t="s">
        <v>215</v>
      </c>
      <c r="C374" s="64"/>
      <c r="D374" s="64"/>
      <c r="E374" s="51">
        <v>300</v>
      </c>
      <c r="F374" s="42" t="s">
        <v>238</v>
      </c>
    </row>
    <row r="375" spans="1:6" ht="30" customHeight="1" x14ac:dyDescent="0.35">
      <c r="A375" s="27">
        <v>42548</v>
      </c>
      <c r="B375" s="64" t="s">
        <v>215</v>
      </c>
      <c r="C375" s="64"/>
      <c r="D375" s="64"/>
      <c r="E375" s="51">
        <v>300</v>
      </c>
      <c r="F375" s="42" t="s">
        <v>238</v>
      </c>
    </row>
    <row r="376" spans="1:6" ht="30" customHeight="1" x14ac:dyDescent="0.35">
      <c r="A376" s="27">
        <v>42548</v>
      </c>
      <c r="B376" s="64" t="s">
        <v>441</v>
      </c>
      <c r="C376" s="64" t="s">
        <v>517</v>
      </c>
      <c r="D376" s="64"/>
      <c r="E376" s="51">
        <v>300</v>
      </c>
      <c r="F376" s="42" t="s">
        <v>238</v>
      </c>
    </row>
    <row r="377" spans="1:6" ht="30" customHeight="1" x14ac:dyDescent="0.35">
      <c r="A377" s="27">
        <v>42548</v>
      </c>
      <c r="B377" s="64" t="s">
        <v>337</v>
      </c>
      <c r="C377" s="64" t="s">
        <v>518</v>
      </c>
      <c r="D377" s="64"/>
      <c r="E377" s="51">
        <v>300</v>
      </c>
      <c r="F377" s="42" t="s">
        <v>238</v>
      </c>
    </row>
    <row r="378" spans="1:6" ht="30" customHeight="1" x14ac:dyDescent="0.35">
      <c r="A378" s="27">
        <v>42548</v>
      </c>
      <c r="B378" s="64" t="s">
        <v>356</v>
      </c>
      <c r="C378" s="64" t="s">
        <v>519</v>
      </c>
      <c r="D378" s="64"/>
      <c r="E378" s="51">
        <v>25</v>
      </c>
      <c r="F378" s="42" t="s">
        <v>238</v>
      </c>
    </row>
    <row r="379" spans="1:6" ht="30" customHeight="1" x14ac:dyDescent="0.35">
      <c r="A379" s="27">
        <v>42548</v>
      </c>
      <c r="B379" s="64" t="s">
        <v>520</v>
      </c>
      <c r="C379" s="64" t="s">
        <v>521</v>
      </c>
      <c r="D379" s="64"/>
      <c r="E379" s="51">
        <v>300</v>
      </c>
      <c r="F379" s="42" t="s">
        <v>238</v>
      </c>
    </row>
    <row r="380" spans="1:6" ht="30" customHeight="1" x14ac:dyDescent="0.35">
      <c r="A380" s="27">
        <v>42548</v>
      </c>
      <c r="B380" s="64" t="s">
        <v>522</v>
      </c>
      <c r="C380" s="64" t="s">
        <v>523</v>
      </c>
      <c r="D380" s="64"/>
      <c r="E380" s="51">
        <v>100</v>
      </c>
      <c r="F380" s="42" t="s">
        <v>238</v>
      </c>
    </row>
    <row r="381" spans="1:6" ht="30" customHeight="1" x14ac:dyDescent="0.35">
      <c r="A381" s="27">
        <v>42548</v>
      </c>
      <c r="B381" s="64" t="s">
        <v>360</v>
      </c>
      <c r="C381" s="64" t="s">
        <v>524</v>
      </c>
      <c r="D381" s="64"/>
      <c r="E381" s="51">
        <v>25</v>
      </c>
      <c r="F381" s="42" t="s">
        <v>238</v>
      </c>
    </row>
    <row r="382" spans="1:6" ht="30" customHeight="1" x14ac:dyDescent="0.35">
      <c r="A382" s="27">
        <v>42548</v>
      </c>
      <c r="B382" s="64" t="s">
        <v>19</v>
      </c>
      <c r="C382" s="64" t="s">
        <v>525</v>
      </c>
      <c r="D382" s="64"/>
      <c r="E382" s="51">
        <v>50</v>
      </c>
      <c r="F382" s="42" t="s">
        <v>238</v>
      </c>
    </row>
    <row r="383" spans="1:6" ht="30" customHeight="1" x14ac:dyDescent="0.35">
      <c r="A383" s="27">
        <v>42548</v>
      </c>
      <c r="B383" s="64" t="s">
        <v>38</v>
      </c>
      <c r="C383" s="64" t="s">
        <v>526</v>
      </c>
      <c r="D383" s="64"/>
      <c r="E383" s="51">
        <v>300</v>
      </c>
      <c r="F383" s="42" t="s">
        <v>238</v>
      </c>
    </row>
    <row r="384" spans="1:6" ht="30" customHeight="1" x14ac:dyDescent="0.35">
      <c r="A384" s="27">
        <v>42548</v>
      </c>
      <c r="B384" s="64" t="s">
        <v>423</v>
      </c>
      <c r="C384" s="64" t="s">
        <v>527</v>
      </c>
      <c r="D384" s="64"/>
      <c r="E384" s="51">
        <v>300</v>
      </c>
      <c r="F384" s="42" t="s">
        <v>238</v>
      </c>
    </row>
    <row r="385" spans="1:6" ht="30" customHeight="1" x14ac:dyDescent="0.35">
      <c r="A385" s="27">
        <v>42548</v>
      </c>
      <c r="B385" s="64" t="s">
        <v>360</v>
      </c>
      <c r="C385" s="64" t="s">
        <v>528</v>
      </c>
      <c r="D385" s="64"/>
      <c r="E385" s="51">
        <v>1000</v>
      </c>
      <c r="F385" s="42" t="s">
        <v>238</v>
      </c>
    </row>
    <row r="386" spans="1:6" ht="30" customHeight="1" x14ac:dyDescent="0.35">
      <c r="A386" s="27">
        <v>42548</v>
      </c>
      <c r="B386" s="64" t="s">
        <v>318</v>
      </c>
      <c r="C386" s="64" t="s">
        <v>20</v>
      </c>
      <c r="D386" s="64"/>
      <c r="E386" s="51">
        <v>25</v>
      </c>
      <c r="F386" s="42" t="s">
        <v>238</v>
      </c>
    </row>
    <row r="387" spans="1:6" ht="30" customHeight="1" x14ac:dyDescent="0.35">
      <c r="A387" s="27">
        <v>42548</v>
      </c>
      <c r="B387" s="64" t="s">
        <v>529</v>
      </c>
      <c r="C387" s="64"/>
      <c r="D387" s="64"/>
      <c r="E387" s="51">
        <v>300</v>
      </c>
      <c r="F387" s="42" t="s">
        <v>238</v>
      </c>
    </row>
    <row r="388" spans="1:6" ht="30" customHeight="1" x14ac:dyDescent="0.35">
      <c r="A388" s="27">
        <v>42548</v>
      </c>
      <c r="B388" s="64" t="s">
        <v>356</v>
      </c>
      <c r="C388" s="64" t="s">
        <v>530</v>
      </c>
      <c r="D388" s="64"/>
      <c r="E388" s="51">
        <v>25</v>
      </c>
      <c r="F388" s="42" t="s">
        <v>238</v>
      </c>
    </row>
    <row r="389" spans="1:6" ht="30" customHeight="1" x14ac:dyDescent="0.35">
      <c r="A389" s="27">
        <v>42548</v>
      </c>
      <c r="B389" s="64" t="s">
        <v>215</v>
      </c>
      <c r="C389" s="64"/>
      <c r="D389" s="64"/>
      <c r="E389" s="51">
        <v>100</v>
      </c>
      <c r="F389" s="42" t="s">
        <v>238</v>
      </c>
    </row>
    <row r="390" spans="1:6" ht="30" customHeight="1" x14ac:dyDescent="0.35">
      <c r="A390" s="27">
        <v>42548</v>
      </c>
      <c r="B390" s="64" t="s">
        <v>531</v>
      </c>
      <c r="C390" s="64" t="s">
        <v>532</v>
      </c>
      <c r="D390" s="64"/>
      <c r="E390" s="51">
        <v>500</v>
      </c>
      <c r="F390" s="42" t="s">
        <v>238</v>
      </c>
    </row>
    <row r="391" spans="1:6" ht="30" customHeight="1" x14ac:dyDescent="0.35">
      <c r="A391" s="27">
        <v>42548</v>
      </c>
      <c r="B391" s="64" t="s">
        <v>533</v>
      </c>
      <c r="C391" s="64"/>
      <c r="D391" s="64"/>
      <c r="E391" s="51">
        <v>200</v>
      </c>
      <c r="F391" s="42" t="s">
        <v>238</v>
      </c>
    </row>
    <row r="392" spans="1:6" ht="30" customHeight="1" x14ac:dyDescent="0.35">
      <c r="A392" s="27">
        <v>42548</v>
      </c>
      <c r="B392" s="64" t="s">
        <v>215</v>
      </c>
      <c r="C392" s="64"/>
      <c r="D392" s="64"/>
      <c r="E392" s="51">
        <v>100</v>
      </c>
      <c r="F392" s="42" t="s">
        <v>238</v>
      </c>
    </row>
    <row r="393" spans="1:6" ht="30" customHeight="1" x14ac:dyDescent="0.35">
      <c r="A393" s="27">
        <v>42548</v>
      </c>
      <c r="B393" s="64" t="s">
        <v>535</v>
      </c>
      <c r="C393" s="64" t="s">
        <v>534</v>
      </c>
      <c r="D393" s="64"/>
      <c r="E393" s="51">
        <v>1000</v>
      </c>
      <c r="F393" s="42" t="s">
        <v>238</v>
      </c>
    </row>
    <row r="394" spans="1:6" ht="30" customHeight="1" x14ac:dyDescent="0.35">
      <c r="A394" s="27">
        <v>42548</v>
      </c>
      <c r="B394" s="64" t="s">
        <v>123</v>
      </c>
      <c r="C394" s="64" t="s">
        <v>536</v>
      </c>
      <c r="D394" s="64"/>
      <c r="E394" s="51">
        <v>100</v>
      </c>
      <c r="F394" s="42" t="s">
        <v>238</v>
      </c>
    </row>
    <row r="395" spans="1:6" ht="30" customHeight="1" x14ac:dyDescent="0.35">
      <c r="A395" s="27">
        <v>42548</v>
      </c>
      <c r="B395" s="64" t="s">
        <v>301</v>
      </c>
      <c r="C395" s="64" t="s">
        <v>537</v>
      </c>
      <c r="D395" s="64"/>
      <c r="E395" s="51">
        <v>10</v>
      </c>
      <c r="F395" s="42" t="s">
        <v>238</v>
      </c>
    </row>
    <row r="396" spans="1:6" ht="30" customHeight="1" x14ac:dyDescent="0.35">
      <c r="A396" s="27">
        <v>42548</v>
      </c>
      <c r="B396" s="64" t="s">
        <v>506</v>
      </c>
      <c r="C396" s="64" t="s">
        <v>538</v>
      </c>
      <c r="D396" s="64"/>
      <c r="E396" s="51">
        <v>200</v>
      </c>
      <c r="F396" s="42" t="s">
        <v>238</v>
      </c>
    </row>
    <row r="397" spans="1:6" ht="30" customHeight="1" x14ac:dyDescent="0.35">
      <c r="A397" s="27">
        <v>42548</v>
      </c>
      <c r="B397" s="64" t="s">
        <v>539</v>
      </c>
      <c r="C397" s="64" t="s">
        <v>540</v>
      </c>
      <c r="D397" s="64"/>
      <c r="E397" s="51">
        <v>300</v>
      </c>
      <c r="F397" s="42" t="s">
        <v>238</v>
      </c>
    </row>
    <row r="398" spans="1:6" ht="30" customHeight="1" x14ac:dyDescent="0.35">
      <c r="A398" s="27">
        <v>42548</v>
      </c>
      <c r="B398" s="64" t="s">
        <v>389</v>
      </c>
      <c r="C398" s="64" t="s">
        <v>541</v>
      </c>
      <c r="D398" s="64"/>
      <c r="E398" s="51">
        <v>25</v>
      </c>
      <c r="F398" s="42" t="s">
        <v>238</v>
      </c>
    </row>
    <row r="399" spans="1:6" ht="30" customHeight="1" x14ac:dyDescent="0.35">
      <c r="A399" s="27">
        <v>42548</v>
      </c>
      <c r="B399" s="64" t="s">
        <v>38</v>
      </c>
      <c r="C399" s="64" t="s">
        <v>542</v>
      </c>
      <c r="D399" s="64"/>
      <c r="E399" s="51">
        <v>300</v>
      </c>
      <c r="F399" s="42" t="s">
        <v>238</v>
      </c>
    </row>
    <row r="400" spans="1:6" ht="30" customHeight="1" x14ac:dyDescent="0.35">
      <c r="A400" s="27">
        <v>42548</v>
      </c>
      <c r="B400" s="64" t="s">
        <v>352</v>
      </c>
      <c r="C400" s="64" t="s">
        <v>543</v>
      </c>
      <c r="D400" s="64"/>
      <c r="E400" s="51">
        <v>100</v>
      </c>
      <c r="F400" s="42" t="s">
        <v>238</v>
      </c>
    </row>
    <row r="401" spans="1:6" ht="30" customHeight="1" x14ac:dyDescent="0.35">
      <c r="A401" s="27">
        <v>42548</v>
      </c>
      <c r="B401" s="64" t="s">
        <v>312</v>
      </c>
      <c r="C401" s="64" t="s">
        <v>544</v>
      </c>
      <c r="D401" s="64"/>
      <c r="E401" s="51">
        <v>100</v>
      </c>
      <c r="F401" s="42" t="s">
        <v>238</v>
      </c>
    </row>
    <row r="402" spans="1:6" ht="30" customHeight="1" x14ac:dyDescent="0.35">
      <c r="A402" s="27">
        <v>42548</v>
      </c>
      <c r="B402" s="64" t="s">
        <v>546</v>
      </c>
      <c r="C402" s="64"/>
      <c r="D402" s="64"/>
      <c r="E402" s="51">
        <v>200</v>
      </c>
      <c r="F402" s="42" t="s">
        <v>238</v>
      </c>
    </row>
    <row r="403" spans="1:6" ht="30" customHeight="1" x14ac:dyDescent="0.35">
      <c r="A403" s="27">
        <v>42548</v>
      </c>
      <c r="B403" s="64" t="s">
        <v>360</v>
      </c>
      <c r="C403" s="64" t="s">
        <v>547</v>
      </c>
      <c r="D403" s="64"/>
      <c r="E403" s="51">
        <v>300</v>
      </c>
      <c r="F403" s="42" t="s">
        <v>238</v>
      </c>
    </row>
    <row r="404" spans="1:6" ht="30" customHeight="1" x14ac:dyDescent="0.35">
      <c r="A404" s="27">
        <v>42548</v>
      </c>
      <c r="B404" s="64" t="s">
        <v>548</v>
      </c>
      <c r="C404" s="64"/>
      <c r="D404" s="64"/>
      <c r="E404" s="51">
        <v>100</v>
      </c>
      <c r="F404" s="42" t="s">
        <v>238</v>
      </c>
    </row>
    <row r="405" spans="1:6" ht="30" customHeight="1" x14ac:dyDescent="0.35">
      <c r="A405" s="27">
        <v>42548</v>
      </c>
      <c r="B405" s="64" t="s">
        <v>549</v>
      </c>
      <c r="C405" s="64" t="s">
        <v>550</v>
      </c>
      <c r="D405" s="64"/>
      <c r="E405" s="51">
        <v>500</v>
      </c>
      <c r="F405" s="42" t="s">
        <v>238</v>
      </c>
    </row>
    <row r="406" spans="1:6" ht="30" customHeight="1" x14ac:dyDescent="0.35">
      <c r="A406" s="27">
        <v>42548</v>
      </c>
      <c r="B406" s="64" t="s">
        <v>551</v>
      </c>
      <c r="C406" s="64" t="s">
        <v>552</v>
      </c>
      <c r="D406" s="64"/>
      <c r="E406" s="51">
        <v>1000</v>
      </c>
      <c r="F406" s="42" t="s">
        <v>238</v>
      </c>
    </row>
    <row r="407" spans="1:6" ht="30" customHeight="1" x14ac:dyDescent="0.35">
      <c r="A407" s="27">
        <v>42548</v>
      </c>
      <c r="B407" s="64" t="s">
        <v>356</v>
      </c>
      <c r="C407" s="64" t="s">
        <v>553</v>
      </c>
      <c r="D407" s="64"/>
      <c r="E407" s="51">
        <v>100</v>
      </c>
      <c r="F407" s="42" t="s">
        <v>238</v>
      </c>
    </row>
    <row r="408" spans="1:6" ht="30" customHeight="1" x14ac:dyDescent="0.35">
      <c r="A408" s="27">
        <v>42548</v>
      </c>
      <c r="B408" s="64" t="s">
        <v>349</v>
      </c>
      <c r="C408" s="64" t="s">
        <v>554</v>
      </c>
      <c r="D408" s="64"/>
      <c r="E408" s="51">
        <v>300</v>
      </c>
      <c r="F408" s="42" t="s">
        <v>238</v>
      </c>
    </row>
    <row r="409" spans="1:6" ht="30" customHeight="1" x14ac:dyDescent="0.35">
      <c r="A409" s="27">
        <v>42548</v>
      </c>
      <c r="B409" s="64" t="s">
        <v>256</v>
      </c>
      <c r="C409" s="64" t="s">
        <v>555</v>
      </c>
      <c r="D409" s="64"/>
      <c r="E409" s="51">
        <v>300</v>
      </c>
      <c r="F409" s="42" t="s">
        <v>238</v>
      </c>
    </row>
    <row r="410" spans="1:6" ht="30" customHeight="1" x14ac:dyDescent="0.35">
      <c r="A410" s="27">
        <v>42548</v>
      </c>
      <c r="B410" s="64" t="s">
        <v>452</v>
      </c>
      <c r="C410" s="64" t="s">
        <v>556</v>
      </c>
      <c r="D410" s="64"/>
      <c r="E410" s="51">
        <v>200</v>
      </c>
      <c r="F410" s="42" t="s">
        <v>238</v>
      </c>
    </row>
    <row r="411" spans="1:6" ht="30" customHeight="1" x14ac:dyDescent="0.35">
      <c r="A411" s="27">
        <v>42548</v>
      </c>
      <c r="B411" s="64" t="s">
        <v>215</v>
      </c>
      <c r="C411" s="64"/>
      <c r="D411" s="64"/>
      <c r="E411" s="51">
        <v>10</v>
      </c>
      <c r="F411" s="42" t="s">
        <v>238</v>
      </c>
    </row>
    <row r="412" spans="1:6" ht="30" customHeight="1" x14ac:dyDescent="0.35">
      <c r="A412" s="27">
        <v>42548</v>
      </c>
      <c r="B412" s="64" t="s">
        <v>349</v>
      </c>
      <c r="C412" s="64" t="s">
        <v>348</v>
      </c>
      <c r="D412" s="64"/>
      <c r="E412" s="51">
        <v>300</v>
      </c>
      <c r="F412" s="42" t="s">
        <v>238</v>
      </c>
    </row>
    <row r="413" spans="1:6" ht="30" customHeight="1" x14ac:dyDescent="0.35">
      <c r="A413" s="27">
        <v>42548</v>
      </c>
      <c r="B413" s="64" t="s">
        <v>557</v>
      </c>
      <c r="C413" s="64" t="s">
        <v>558</v>
      </c>
      <c r="D413" s="64" t="s">
        <v>559</v>
      </c>
      <c r="E413" s="51">
        <v>200</v>
      </c>
      <c r="F413" s="42" t="s">
        <v>238</v>
      </c>
    </row>
    <row r="414" spans="1:6" ht="30" customHeight="1" x14ac:dyDescent="0.35">
      <c r="A414" s="27">
        <v>42548</v>
      </c>
      <c r="B414" s="64" t="s">
        <v>337</v>
      </c>
      <c r="C414" s="64" t="s">
        <v>560</v>
      </c>
      <c r="D414" s="64"/>
      <c r="E414" s="51">
        <v>100</v>
      </c>
      <c r="F414" s="42" t="s">
        <v>238</v>
      </c>
    </row>
    <row r="415" spans="1:6" ht="30" customHeight="1" x14ac:dyDescent="0.35">
      <c r="A415" s="27">
        <v>42548</v>
      </c>
      <c r="B415" s="64" t="s">
        <v>256</v>
      </c>
      <c r="C415" s="64" t="s">
        <v>561</v>
      </c>
      <c r="D415" s="64"/>
      <c r="E415" s="51">
        <v>100</v>
      </c>
      <c r="F415" s="42" t="s">
        <v>238</v>
      </c>
    </row>
    <row r="416" spans="1:6" ht="30" customHeight="1" x14ac:dyDescent="0.35">
      <c r="A416" s="27">
        <v>42548</v>
      </c>
      <c r="B416" s="64" t="s">
        <v>563</v>
      </c>
      <c r="C416" s="64" t="s">
        <v>360</v>
      </c>
      <c r="D416" s="64" t="s">
        <v>369</v>
      </c>
      <c r="E416" s="51">
        <v>100</v>
      </c>
      <c r="F416" s="42" t="s">
        <v>285</v>
      </c>
    </row>
    <row r="417" spans="1:6" ht="30" customHeight="1" x14ac:dyDescent="0.35">
      <c r="A417" s="27">
        <v>42548</v>
      </c>
      <c r="B417" s="64" t="s">
        <v>564</v>
      </c>
      <c r="C417" s="64" t="s">
        <v>565</v>
      </c>
      <c r="D417" s="64"/>
      <c r="E417" s="51">
        <v>0.26</v>
      </c>
      <c r="F417" s="42" t="s">
        <v>285</v>
      </c>
    </row>
    <row r="418" spans="1:6" ht="30" customHeight="1" x14ac:dyDescent="0.35">
      <c r="A418" s="27">
        <v>42548</v>
      </c>
      <c r="B418" s="64" t="s">
        <v>566</v>
      </c>
      <c r="C418" s="64" t="s">
        <v>352</v>
      </c>
      <c r="D418" s="64"/>
      <c r="E418" s="51">
        <v>100</v>
      </c>
      <c r="F418" s="42" t="s">
        <v>238</v>
      </c>
    </row>
    <row r="419" spans="1:6" ht="30" customHeight="1" x14ac:dyDescent="0.35">
      <c r="A419" s="27">
        <v>42548</v>
      </c>
      <c r="B419" s="64" t="s">
        <v>567</v>
      </c>
      <c r="C419" s="64" t="s">
        <v>568</v>
      </c>
      <c r="D419" s="64"/>
      <c r="E419" s="51">
        <v>300</v>
      </c>
      <c r="F419" s="42" t="s">
        <v>238</v>
      </c>
    </row>
    <row r="420" spans="1:6" ht="30" customHeight="1" x14ac:dyDescent="0.35">
      <c r="A420" s="27">
        <v>42548</v>
      </c>
      <c r="B420" s="110">
        <v>123544563</v>
      </c>
      <c r="C420" s="64"/>
      <c r="D420" s="64"/>
      <c r="E420" s="51">
        <v>100</v>
      </c>
      <c r="F420" s="42" t="s">
        <v>238</v>
      </c>
    </row>
    <row r="421" spans="1:6" ht="30" customHeight="1" x14ac:dyDescent="0.35">
      <c r="A421" s="27">
        <v>42548</v>
      </c>
      <c r="B421" s="64" t="s">
        <v>569</v>
      </c>
      <c r="C421" s="64" t="s">
        <v>176</v>
      </c>
      <c r="D421" s="64"/>
      <c r="E421" s="51">
        <v>2000</v>
      </c>
      <c r="F421" s="42" t="s">
        <v>238</v>
      </c>
    </row>
    <row r="422" spans="1:6" ht="30" customHeight="1" x14ac:dyDescent="0.35">
      <c r="A422" s="27">
        <v>42548</v>
      </c>
      <c r="B422" s="64" t="s">
        <v>570</v>
      </c>
      <c r="C422" s="64" t="s">
        <v>360</v>
      </c>
      <c r="D422" s="64"/>
      <c r="E422" s="51">
        <v>100</v>
      </c>
      <c r="F422" s="42" t="s">
        <v>238</v>
      </c>
    </row>
    <row r="423" spans="1:6" ht="30" customHeight="1" x14ac:dyDescent="0.35">
      <c r="A423" s="27">
        <v>42548</v>
      </c>
      <c r="B423" s="64" t="s">
        <v>571</v>
      </c>
      <c r="C423" s="64" t="s">
        <v>267</v>
      </c>
      <c r="D423" s="64"/>
      <c r="E423" s="51">
        <v>1000</v>
      </c>
      <c r="F423" s="42" t="s">
        <v>238</v>
      </c>
    </row>
    <row r="424" spans="1:6" ht="30" customHeight="1" x14ac:dyDescent="0.35">
      <c r="A424" s="27">
        <v>42548</v>
      </c>
      <c r="B424" s="64" t="s">
        <v>215</v>
      </c>
      <c r="C424" s="64"/>
      <c r="D424" s="64"/>
      <c r="E424" s="51">
        <v>1000</v>
      </c>
      <c r="F424" s="42" t="s">
        <v>238</v>
      </c>
    </row>
    <row r="425" spans="1:6" ht="30" customHeight="1" x14ac:dyDescent="0.35">
      <c r="A425" s="27">
        <v>42548</v>
      </c>
      <c r="B425" s="64" t="s">
        <v>215</v>
      </c>
      <c r="C425" s="64"/>
      <c r="D425" s="64"/>
      <c r="E425" s="51">
        <v>300</v>
      </c>
      <c r="F425" s="42" t="s">
        <v>238</v>
      </c>
    </row>
    <row r="426" spans="1:6" ht="30" customHeight="1" x14ac:dyDescent="0.35">
      <c r="A426" s="27">
        <v>42548</v>
      </c>
      <c r="B426" s="64" t="s">
        <v>572</v>
      </c>
      <c r="C426" s="64" t="s">
        <v>573</v>
      </c>
      <c r="D426" s="64"/>
      <c r="E426" s="51">
        <v>50</v>
      </c>
      <c r="F426" s="42" t="s">
        <v>238</v>
      </c>
    </row>
    <row r="427" spans="1:6" ht="30" customHeight="1" x14ac:dyDescent="0.35">
      <c r="A427" s="27">
        <v>42548</v>
      </c>
      <c r="B427" s="64" t="s">
        <v>574</v>
      </c>
      <c r="C427" s="64" t="s">
        <v>247</v>
      </c>
      <c r="D427" s="64"/>
      <c r="E427" s="51">
        <v>50</v>
      </c>
      <c r="F427" s="42" t="s">
        <v>238</v>
      </c>
    </row>
    <row r="428" spans="1:6" ht="30" customHeight="1" x14ac:dyDescent="0.35">
      <c r="A428" s="27">
        <v>42548</v>
      </c>
      <c r="B428" s="64" t="s">
        <v>575</v>
      </c>
      <c r="C428" s="64"/>
      <c r="D428" s="64"/>
      <c r="E428" s="51">
        <v>25</v>
      </c>
      <c r="F428" s="42" t="s">
        <v>238</v>
      </c>
    </row>
    <row r="429" spans="1:6" ht="30" customHeight="1" x14ac:dyDescent="0.35">
      <c r="A429" s="27">
        <v>42548</v>
      </c>
      <c r="B429" s="64" t="s">
        <v>215</v>
      </c>
      <c r="C429" s="64"/>
      <c r="D429" s="64"/>
      <c r="E429" s="51">
        <v>100</v>
      </c>
      <c r="F429" s="42" t="s">
        <v>238</v>
      </c>
    </row>
    <row r="430" spans="1:6" ht="30" customHeight="1" x14ac:dyDescent="0.35">
      <c r="A430" s="27">
        <v>42548</v>
      </c>
      <c r="B430" s="64" t="s">
        <v>576</v>
      </c>
      <c r="C430" s="64" t="s">
        <v>312</v>
      </c>
      <c r="D430" s="64"/>
      <c r="E430" s="51">
        <v>25</v>
      </c>
      <c r="F430" s="42" t="s">
        <v>238</v>
      </c>
    </row>
    <row r="431" spans="1:6" ht="30" customHeight="1" x14ac:dyDescent="0.35">
      <c r="A431" s="27">
        <v>42548</v>
      </c>
      <c r="B431" s="64" t="s">
        <v>577</v>
      </c>
      <c r="C431" s="64" t="s">
        <v>478</v>
      </c>
      <c r="D431" s="64"/>
      <c r="E431" s="51">
        <v>300</v>
      </c>
      <c r="F431" s="42" t="s">
        <v>238</v>
      </c>
    </row>
    <row r="432" spans="1:6" ht="30" customHeight="1" x14ac:dyDescent="0.35">
      <c r="A432" s="27">
        <v>42548</v>
      </c>
      <c r="B432" s="64" t="s">
        <v>578</v>
      </c>
      <c r="C432" s="64" t="s">
        <v>565</v>
      </c>
      <c r="D432" s="64"/>
      <c r="E432" s="51">
        <v>100</v>
      </c>
      <c r="F432" s="42" t="s">
        <v>238</v>
      </c>
    </row>
    <row r="433" spans="1:6" ht="30" customHeight="1" x14ac:dyDescent="0.35">
      <c r="A433" s="27">
        <v>42548</v>
      </c>
      <c r="B433" s="64" t="s">
        <v>579</v>
      </c>
      <c r="C433" s="64" t="s">
        <v>176</v>
      </c>
      <c r="D433" s="64"/>
      <c r="E433" s="51">
        <v>50</v>
      </c>
      <c r="F433" s="42" t="s">
        <v>238</v>
      </c>
    </row>
    <row r="434" spans="1:6" ht="30" customHeight="1" x14ac:dyDescent="0.35">
      <c r="A434" s="27">
        <v>42548</v>
      </c>
      <c r="B434" s="64" t="s">
        <v>215</v>
      </c>
      <c r="C434" s="64"/>
      <c r="D434" s="64"/>
      <c r="E434" s="51">
        <v>100</v>
      </c>
      <c r="F434" s="42" t="s">
        <v>238</v>
      </c>
    </row>
    <row r="435" spans="1:6" ht="30" customHeight="1" x14ac:dyDescent="0.35">
      <c r="A435" s="27">
        <v>42548</v>
      </c>
      <c r="B435" s="64" t="s">
        <v>580</v>
      </c>
      <c r="C435" s="64" t="s">
        <v>382</v>
      </c>
      <c r="D435" s="64"/>
      <c r="E435" s="51">
        <v>20</v>
      </c>
      <c r="F435" s="42" t="s">
        <v>238</v>
      </c>
    </row>
    <row r="436" spans="1:6" ht="30" customHeight="1" x14ac:dyDescent="0.35">
      <c r="A436" s="27">
        <v>42548</v>
      </c>
      <c r="B436" s="64" t="s">
        <v>581</v>
      </c>
      <c r="C436" s="64" t="s">
        <v>349</v>
      </c>
      <c r="D436" s="64"/>
      <c r="E436" s="51">
        <v>30</v>
      </c>
      <c r="F436" s="42" t="s">
        <v>238</v>
      </c>
    </row>
    <row r="437" spans="1:6" ht="30" customHeight="1" x14ac:dyDescent="0.35">
      <c r="A437" s="27">
        <v>42548</v>
      </c>
      <c r="B437" s="64" t="s">
        <v>582</v>
      </c>
      <c r="C437" s="64" t="s">
        <v>583</v>
      </c>
      <c r="D437" s="64"/>
      <c r="E437" s="51">
        <v>1000</v>
      </c>
      <c r="F437" s="42" t="s">
        <v>238</v>
      </c>
    </row>
    <row r="438" spans="1:6" ht="30" customHeight="1" x14ac:dyDescent="0.35">
      <c r="A438" s="27">
        <v>42548</v>
      </c>
      <c r="B438" s="64" t="s">
        <v>584</v>
      </c>
      <c r="C438" s="64" t="s">
        <v>360</v>
      </c>
      <c r="D438" s="64"/>
      <c r="E438" s="51">
        <v>300</v>
      </c>
      <c r="F438" s="42" t="s">
        <v>238</v>
      </c>
    </row>
    <row r="439" spans="1:6" ht="30" customHeight="1" x14ac:dyDescent="0.35">
      <c r="A439" s="27">
        <v>42548</v>
      </c>
      <c r="B439" s="64" t="s">
        <v>585</v>
      </c>
      <c r="C439" s="64" t="s">
        <v>256</v>
      </c>
      <c r="D439" s="64"/>
      <c r="E439" s="51">
        <v>300</v>
      </c>
      <c r="F439" s="42" t="s">
        <v>238</v>
      </c>
    </row>
    <row r="440" spans="1:6" ht="30" customHeight="1" x14ac:dyDescent="0.35">
      <c r="A440" s="27">
        <v>42548</v>
      </c>
      <c r="B440" s="64" t="s">
        <v>586</v>
      </c>
      <c r="C440" s="64" t="s">
        <v>341</v>
      </c>
      <c r="D440" s="64"/>
      <c r="E440" s="51">
        <v>100</v>
      </c>
      <c r="F440" s="42" t="s">
        <v>238</v>
      </c>
    </row>
    <row r="441" spans="1:6" ht="30" customHeight="1" x14ac:dyDescent="0.35">
      <c r="A441" s="27">
        <v>42548</v>
      </c>
      <c r="B441" s="64" t="s">
        <v>587</v>
      </c>
      <c r="C441" s="64" t="s">
        <v>86</v>
      </c>
      <c r="D441" s="64"/>
      <c r="E441" s="51">
        <v>300</v>
      </c>
      <c r="F441" s="42" t="s">
        <v>238</v>
      </c>
    </row>
    <row r="442" spans="1:6" ht="30" customHeight="1" x14ac:dyDescent="0.35">
      <c r="A442" s="27">
        <v>42548</v>
      </c>
      <c r="B442" s="64" t="s">
        <v>588</v>
      </c>
      <c r="C442" s="64" t="s">
        <v>333</v>
      </c>
      <c r="D442" s="64"/>
      <c r="E442" s="51">
        <v>300</v>
      </c>
      <c r="F442" s="42" t="s">
        <v>238</v>
      </c>
    </row>
    <row r="443" spans="1:6" ht="30" customHeight="1" x14ac:dyDescent="0.35">
      <c r="A443" s="27">
        <v>42548</v>
      </c>
      <c r="B443" s="64" t="s">
        <v>125</v>
      </c>
      <c r="C443" s="64" t="s">
        <v>589</v>
      </c>
      <c r="D443" s="64"/>
      <c r="E443" s="51">
        <v>2000</v>
      </c>
      <c r="F443" s="42" t="s">
        <v>238</v>
      </c>
    </row>
    <row r="444" spans="1:6" ht="30" customHeight="1" x14ac:dyDescent="0.35">
      <c r="A444" s="27">
        <v>42548</v>
      </c>
      <c r="B444" s="64" t="s">
        <v>590</v>
      </c>
      <c r="C444" s="64" t="s">
        <v>282</v>
      </c>
      <c r="D444" s="64"/>
      <c r="E444" s="51">
        <v>25</v>
      </c>
      <c r="F444" s="42" t="s">
        <v>238</v>
      </c>
    </row>
    <row r="445" spans="1:6" ht="30" customHeight="1" x14ac:dyDescent="0.35">
      <c r="A445" s="27">
        <v>42548</v>
      </c>
      <c r="B445" s="64" t="s">
        <v>591</v>
      </c>
      <c r="C445" s="64" t="s">
        <v>592</v>
      </c>
      <c r="D445" s="64"/>
      <c r="E445" s="51">
        <v>300</v>
      </c>
      <c r="F445" s="42" t="s">
        <v>238</v>
      </c>
    </row>
    <row r="446" spans="1:6" ht="30" customHeight="1" x14ac:dyDescent="0.35">
      <c r="A446" s="27">
        <v>42548</v>
      </c>
      <c r="B446" s="64" t="s">
        <v>593</v>
      </c>
      <c r="C446" s="64" t="s">
        <v>171</v>
      </c>
      <c r="D446" s="64"/>
      <c r="E446" s="51">
        <v>300</v>
      </c>
      <c r="F446" s="42" t="s">
        <v>238</v>
      </c>
    </row>
    <row r="447" spans="1:6" ht="30" customHeight="1" x14ac:dyDescent="0.35">
      <c r="A447" s="27">
        <v>42548</v>
      </c>
      <c r="B447" s="64" t="s">
        <v>315</v>
      </c>
      <c r="C447" s="64" t="s">
        <v>171</v>
      </c>
      <c r="D447" s="64"/>
      <c r="E447" s="51">
        <v>500</v>
      </c>
      <c r="F447" s="42" t="s">
        <v>238</v>
      </c>
    </row>
    <row r="448" spans="1:6" ht="30" customHeight="1" x14ac:dyDescent="0.35">
      <c r="A448" s="27">
        <v>42548</v>
      </c>
      <c r="B448" s="64" t="s">
        <v>594</v>
      </c>
      <c r="C448" s="64"/>
      <c r="D448" s="64"/>
      <c r="E448" s="51">
        <v>300</v>
      </c>
      <c r="F448" s="42" t="s">
        <v>238</v>
      </c>
    </row>
    <row r="449" spans="1:6" ht="30" customHeight="1" x14ac:dyDescent="0.35">
      <c r="A449" s="27">
        <v>42548</v>
      </c>
      <c r="B449" s="64" t="s">
        <v>215</v>
      </c>
      <c r="C449" s="64"/>
      <c r="D449" s="64"/>
      <c r="E449" s="51">
        <v>300</v>
      </c>
      <c r="F449" s="42" t="s">
        <v>238</v>
      </c>
    </row>
    <row r="450" spans="1:6" ht="30" customHeight="1" x14ac:dyDescent="0.35">
      <c r="A450" s="27">
        <v>42548</v>
      </c>
      <c r="B450" s="64" t="s">
        <v>595</v>
      </c>
      <c r="C450" s="64" t="s">
        <v>592</v>
      </c>
      <c r="D450" s="64"/>
      <c r="E450" s="51">
        <v>100</v>
      </c>
      <c r="F450" s="42" t="s">
        <v>238</v>
      </c>
    </row>
    <row r="451" spans="1:6" ht="30" customHeight="1" x14ac:dyDescent="0.35">
      <c r="A451" s="27">
        <v>42548</v>
      </c>
      <c r="B451" s="64" t="s">
        <v>596</v>
      </c>
      <c r="C451" s="64" t="s">
        <v>282</v>
      </c>
      <c r="D451" s="64"/>
      <c r="E451" s="51">
        <v>500</v>
      </c>
      <c r="F451" s="42" t="s">
        <v>238</v>
      </c>
    </row>
    <row r="452" spans="1:6" ht="30" customHeight="1" x14ac:dyDescent="0.35">
      <c r="A452" s="27">
        <v>42548</v>
      </c>
      <c r="B452" s="64" t="s">
        <v>597</v>
      </c>
      <c r="C452" s="64" t="s">
        <v>598</v>
      </c>
      <c r="D452" s="64"/>
      <c r="E452" s="51">
        <v>100</v>
      </c>
      <c r="F452" s="42" t="s">
        <v>238</v>
      </c>
    </row>
    <row r="453" spans="1:6" ht="30" customHeight="1" x14ac:dyDescent="0.35">
      <c r="A453" s="27">
        <v>42548</v>
      </c>
      <c r="B453" s="64" t="s">
        <v>599</v>
      </c>
      <c r="C453" s="64" t="s">
        <v>176</v>
      </c>
      <c r="D453" s="64"/>
      <c r="E453" s="51">
        <v>25</v>
      </c>
      <c r="F453" s="42" t="s">
        <v>238</v>
      </c>
    </row>
    <row r="454" spans="1:6" ht="30" customHeight="1" x14ac:dyDescent="0.35">
      <c r="A454" s="27">
        <v>42548</v>
      </c>
      <c r="B454" s="64" t="s">
        <v>600</v>
      </c>
      <c r="C454" s="64" t="s">
        <v>601</v>
      </c>
      <c r="D454" s="64"/>
      <c r="E454" s="51">
        <v>25</v>
      </c>
      <c r="F454" s="42" t="s">
        <v>238</v>
      </c>
    </row>
    <row r="455" spans="1:6" ht="30" customHeight="1" x14ac:dyDescent="0.35">
      <c r="A455" s="27">
        <v>42548</v>
      </c>
      <c r="B455" s="64" t="s">
        <v>602</v>
      </c>
      <c r="C455" s="64" t="s">
        <v>603</v>
      </c>
      <c r="D455" s="64"/>
      <c r="E455" s="51">
        <v>25</v>
      </c>
      <c r="F455" s="42" t="s">
        <v>238</v>
      </c>
    </row>
    <row r="456" spans="1:6" ht="30" customHeight="1" x14ac:dyDescent="0.35">
      <c r="A456" s="27">
        <v>42548</v>
      </c>
      <c r="B456" s="64" t="s">
        <v>604</v>
      </c>
      <c r="C456" s="64" t="s">
        <v>605</v>
      </c>
      <c r="D456" s="64"/>
      <c r="E456" s="51">
        <v>700</v>
      </c>
      <c r="F456" s="42" t="s">
        <v>238</v>
      </c>
    </row>
    <row r="457" spans="1:6" ht="30" customHeight="1" x14ac:dyDescent="0.35">
      <c r="A457" s="27">
        <v>42548</v>
      </c>
      <c r="B457" s="64" t="s">
        <v>599</v>
      </c>
      <c r="C457" s="64" t="s">
        <v>176</v>
      </c>
      <c r="D457" s="64"/>
      <c r="E457" s="51">
        <v>25</v>
      </c>
      <c r="F457" s="42" t="s">
        <v>238</v>
      </c>
    </row>
    <row r="458" spans="1:6" ht="30" customHeight="1" x14ac:dyDescent="0.35">
      <c r="A458" s="27">
        <v>42548</v>
      </c>
      <c r="B458" s="64" t="s">
        <v>606</v>
      </c>
      <c r="C458" s="64" t="s">
        <v>352</v>
      </c>
      <c r="D458" s="64"/>
      <c r="E458" s="51">
        <v>300</v>
      </c>
      <c r="F458" s="42" t="s">
        <v>238</v>
      </c>
    </row>
    <row r="459" spans="1:6" ht="30" customHeight="1" x14ac:dyDescent="0.35">
      <c r="A459" s="27">
        <v>42548</v>
      </c>
      <c r="B459" s="64" t="s">
        <v>607</v>
      </c>
      <c r="C459" s="64" t="s">
        <v>452</v>
      </c>
      <c r="D459" s="64"/>
      <c r="E459" s="51">
        <v>200</v>
      </c>
      <c r="F459" s="42" t="s">
        <v>238</v>
      </c>
    </row>
    <row r="460" spans="1:6" ht="30" customHeight="1" x14ac:dyDescent="0.35">
      <c r="A460" s="27">
        <v>42548</v>
      </c>
      <c r="B460" s="64" t="s">
        <v>608</v>
      </c>
      <c r="C460" s="64"/>
      <c r="D460" s="64"/>
      <c r="E460" s="51">
        <v>100</v>
      </c>
      <c r="F460" s="42" t="s">
        <v>238</v>
      </c>
    </row>
    <row r="461" spans="1:6" ht="30" customHeight="1" x14ac:dyDescent="0.35">
      <c r="A461" s="27">
        <v>42548</v>
      </c>
      <c r="B461" s="64" t="s">
        <v>609</v>
      </c>
      <c r="C461" s="64" t="s">
        <v>610</v>
      </c>
      <c r="D461" s="64"/>
      <c r="E461" s="51">
        <v>100</v>
      </c>
      <c r="F461" s="42" t="s">
        <v>238</v>
      </c>
    </row>
    <row r="462" spans="1:6" ht="30" customHeight="1" x14ac:dyDescent="0.35">
      <c r="A462" s="27">
        <v>42548</v>
      </c>
      <c r="B462" s="64" t="s">
        <v>215</v>
      </c>
      <c r="C462" s="64"/>
      <c r="D462" s="64"/>
      <c r="E462" s="51">
        <v>100</v>
      </c>
      <c r="F462" s="42" t="s">
        <v>238</v>
      </c>
    </row>
    <row r="463" spans="1:6" ht="30" customHeight="1" x14ac:dyDescent="0.35">
      <c r="A463" s="27">
        <v>42548</v>
      </c>
      <c r="B463" s="64" t="s">
        <v>611</v>
      </c>
      <c r="C463" s="64" t="s">
        <v>423</v>
      </c>
      <c r="D463" s="64"/>
      <c r="E463" s="51">
        <v>100</v>
      </c>
      <c r="F463" s="42" t="s">
        <v>238</v>
      </c>
    </row>
    <row r="464" spans="1:6" ht="30" customHeight="1" x14ac:dyDescent="0.35">
      <c r="A464" s="27">
        <v>42548</v>
      </c>
      <c r="B464" s="64" t="s">
        <v>612</v>
      </c>
      <c r="C464" s="64" t="s">
        <v>360</v>
      </c>
      <c r="D464" s="64"/>
      <c r="E464" s="51">
        <v>25</v>
      </c>
      <c r="F464" s="42" t="s">
        <v>238</v>
      </c>
    </row>
    <row r="465" spans="1:6" ht="30" customHeight="1" x14ac:dyDescent="0.35">
      <c r="A465" s="27">
        <v>42548</v>
      </c>
      <c r="B465" s="64" t="s">
        <v>215</v>
      </c>
      <c r="C465" s="64"/>
      <c r="D465" s="64"/>
      <c r="E465" s="51">
        <v>100</v>
      </c>
      <c r="F465" s="42" t="s">
        <v>238</v>
      </c>
    </row>
    <row r="466" spans="1:6" ht="30" customHeight="1" x14ac:dyDescent="0.35">
      <c r="A466" s="27">
        <v>42548</v>
      </c>
      <c r="B466" s="64" t="s">
        <v>215</v>
      </c>
      <c r="C466" s="64"/>
      <c r="D466" s="64"/>
      <c r="E466" s="51">
        <v>100</v>
      </c>
      <c r="F466" s="42" t="s">
        <v>238</v>
      </c>
    </row>
    <row r="467" spans="1:6" ht="30" customHeight="1" x14ac:dyDescent="0.35">
      <c r="A467" s="27">
        <v>42548</v>
      </c>
      <c r="B467" s="64" t="s">
        <v>613</v>
      </c>
      <c r="C467" s="64" t="s">
        <v>360</v>
      </c>
      <c r="D467" s="64"/>
      <c r="E467" s="51">
        <v>300</v>
      </c>
      <c r="F467" s="42" t="s">
        <v>238</v>
      </c>
    </row>
    <row r="468" spans="1:6" ht="30" customHeight="1" x14ac:dyDescent="0.35">
      <c r="A468" s="27">
        <v>42548</v>
      </c>
      <c r="B468" s="64" t="s">
        <v>614</v>
      </c>
      <c r="C468" s="64" t="s">
        <v>615</v>
      </c>
      <c r="D468" s="64"/>
      <c r="E468" s="51">
        <v>300</v>
      </c>
      <c r="F468" s="42" t="s">
        <v>238</v>
      </c>
    </row>
    <row r="469" spans="1:6" ht="30" customHeight="1" x14ac:dyDescent="0.35">
      <c r="A469" s="27">
        <v>42548</v>
      </c>
      <c r="B469" s="64" t="s">
        <v>616</v>
      </c>
      <c r="C469" s="64" t="s">
        <v>617</v>
      </c>
      <c r="D469" s="64"/>
      <c r="E469" s="51">
        <v>25</v>
      </c>
      <c r="F469" s="42" t="s">
        <v>238</v>
      </c>
    </row>
    <row r="470" spans="1:6" ht="30" customHeight="1" x14ac:dyDescent="0.35">
      <c r="A470" s="27">
        <v>42548</v>
      </c>
      <c r="B470" s="64" t="s">
        <v>618</v>
      </c>
      <c r="C470" s="64" t="s">
        <v>126</v>
      </c>
      <c r="D470" s="64"/>
      <c r="E470" s="51">
        <v>100</v>
      </c>
      <c r="F470" s="42" t="s">
        <v>238</v>
      </c>
    </row>
    <row r="471" spans="1:6" ht="30" customHeight="1" x14ac:dyDescent="0.35">
      <c r="A471" s="27">
        <v>42548</v>
      </c>
      <c r="B471" s="64" t="s">
        <v>474</v>
      </c>
      <c r="C471" s="64" t="s">
        <v>16</v>
      </c>
      <c r="D471" s="64"/>
      <c r="E471" s="51">
        <v>700</v>
      </c>
      <c r="F471" s="42" t="s">
        <v>238</v>
      </c>
    </row>
    <row r="472" spans="1:6" ht="30" customHeight="1" x14ac:dyDescent="0.35">
      <c r="A472" s="27">
        <v>42548</v>
      </c>
      <c r="B472" s="64" t="s">
        <v>353</v>
      </c>
      <c r="C472" s="64" t="s">
        <v>354</v>
      </c>
      <c r="D472" s="64"/>
      <c r="E472" s="51">
        <v>100</v>
      </c>
      <c r="F472" s="42" t="s">
        <v>238</v>
      </c>
    </row>
    <row r="473" spans="1:6" ht="30" customHeight="1" x14ac:dyDescent="0.35">
      <c r="A473" s="27">
        <v>42548</v>
      </c>
      <c r="B473" s="64" t="s">
        <v>619</v>
      </c>
      <c r="C473" s="64"/>
      <c r="D473" s="64"/>
      <c r="E473" s="51">
        <v>150</v>
      </c>
      <c r="F473" s="42" t="s">
        <v>238</v>
      </c>
    </row>
    <row r="474" spans="1:6" ht="30" customHeight="1" x14ac:dyDescent="0.35">
      <c r="A474" s="27">
        <v>42548</v>
      </c>
      <c r="B474" s="64" t="s">
        <v>620</v>
      </c>
      <c r="C474" s="64" t="s">
        <v>253</v>
      </c>
      <c r="D474" s="64"/>
      <c r="E474" s="51">
        <v>300</v>
      </c>
      <c r="F474" s="42" t="s">
        <v>238</v>
      </c>
    </row>
    <row r="475" spans="1:6" ht="30" customHeight="1" x14ac:dyDescent="0.35">
      <c r="A475" s="27">
        <v>42548</v>
      </c>
      <c r="B475" s="64" t="s">
        <v>215</v>
      </c>
      <c r="C475" s="64"/>
      <c r="D475" s="64"/>
      <c r="E475" s="51">
        <v>250</v>
      </c>
      <c r="F475" s="42" t="s">
        <v>238</v>
      </c>
    </row>
    <row r="476" spans="1:6" ht="30" customHeight="1" x14ac:dyDescent="0.35">
      <c r="A476" s="27">
        <v>42548</v>
      </c>
      <c r="B476" s="64" t="s">
        <v>621</v>
      </c>
      <c r="C476" s="64" t="s">
        <v>341</v>
      </c>
      <c r="D476" s="64"/>
      <c r="E476" s="51">
        <v>500</v>
      </c>
      <c r="F476" s="42" t="s">
        <v>238</v>
      </c>
    </row>
    <row r="477" spans="1:6" ht="30" customHeight="1" x14ac:dyDescent="0.35">
      <c r="A477" s="27">
        <v>42548</v>
      </c>
      <c r="B477" s="64" t="s">
        <v>622</v>
      </c>
      <c r="C477" s="64" t="s">
        <v>267</v>
      </c>
      <c r="D477" s="64"/>
      <c r="E477" s="51">
        <v>300</v>
      </c>
      <c r="F477" s="42" t="s">
        <v>238</v>
      </c>
    </row>
    <row r="478" spans="1:6" ht="30" customHeight="1" x14ac:dyDescent="0.35">
      <c r="A478" s="27">
        <v>42548</v>
      </c>
      <c r="B478" s="64" t="s">
        <v>319</v>
      </c>
      <c r="C478" s="64" t="s">
        <v>258</v>
      </c>
      <c r="D478" s="64"/>
      <c r="E478" s="51">
        <v>300</v>
      </c>
      <c r="F478" s="42" t="s">
        <v>238</v>
      </c>
    </row>
    <row r="479" spans="1:6" ht="30" customHeight="1" x14ac:dyDescent="0.35">
      <c r="A479" s="27">
        <v>42548</v>
      </c>
      <c r="B479" s="64" t="s">
        <v>623</v>
      </c>
      <c r="C479" s="64" t="s">
        <v>441</v>
      </c>
      <c r="D479" s="64"/>
      <c r="E479" s="51">
        <v>1000</v>
      </c>
      <c r="F479" s="42" t="s">
        <v>238</v>
      </c>
    </row>
    <row r="480" spans="1:6" ht="30" customHeight="1" x14ac:dyDescent="0.35">
      <c r="A480" s="27">
        <v>42548</v>
      </c>
      <c r="B480" s="64" t="s">
        <v>215</v>
      </c>
      <c r="C480" s="64"/>
      <c r="D480" s="64"/>
      <c r="E480" s="51">
        <v>300</v>
      </c>
      <c r="F480" s="42" t="s">
        <v>238</v>
      </c>
    </row>
    <row r="481" spans="1:6" ht="30" customHeight="1" x14ac:dyDescent="0.35">
      <c r="A481" s="27">
        <v>42548</v>
      </c>
      <c r="B481" s="64" t="s">
        <v>624</v>
      </c>
      <c r="C481" s="64" t="s">
        <v>337</v>
      </c>
      <c r="D481" s="64"/>
      <c r="E481" s="51">
        <v>100</v>
      </c>
      <c r="F481" s="42" t="s">
        <v>238</v>
      </c>
    </row>
    <row r="482" spans="1:6" ht="30" customHeight="1" x14ac:dyDescent="0.35">
      <c r="A482" s="27">
        <v>42548</v>
      </c>
      <c r="B482" s="64" t="s">
        <v>215</v>
      </c>
      <c r="C482" s="64"/>
      <c r="D482" s="64"/>
      <c r="E482" s="51">
        <v>100</v>
      </c>
      <c r="F482" s="42" t="s">
        <v>238</v>
      </c>
    </row>
    <row r="483" spans="1:6" ht="35.15" customHeight="1" x14ac:dyDescent="0.35">
      <c r="A483" s="27">
        <v>42548</v>
      </c>
      <c r="B483" s="64"/>
      <c r="C483" s="64" t="s">
        <v>625</v>
      </c>
      <c r="D483" s="64"/>
      <c r="E483" s="51">
        <v>1000</v>
      </c>
      <c r="F483" s="42" t="s">
        <v>238</v>
      </c>
    </row>
    <row r="484" spans="1:6" ht="35.15" customHeight="1" x14ac:dyDescent="0.35">
      <c r="A484" s="27">
        <v>42548</v>
      </c>
      <c r="B484" s="64" t="s">
        <v>215</v>
      </c>
      <c r="C484" s="64"/>
      <c r="D484" s="64"/>
      <c r="E484" s="51">
        <v>100</v>
      </c>
      <c r="F484" s="42" t="s">
        <v>238</v>
      </c>
    </row>
    <row r="485" spans="1:6" ht="35.15" customHeight="1" x14ac:dyDescent="0.35">
      <c r="A485" s="27">
        <v>42548</v>
      </c>
      <c r="B485" s="64" t="s">
        <v>626</v>
      </c>
      <c r="C485" s="64" t="s">
        <v>382</v>
      </c>
      <c r="D485" s="64"/>
      <c r="E485" s="51">
        <v>300</v>
      </c>
      <c r="F485" s="42" t="s">
        <v>238</v>
      </c>
    </row>
    <row r="486" spans="1:6" ht="35.15" customHeight="1" x14ac:dyDescent="0.35">
      <c r="A486" s="27">
        <v>42548</v>
      </c>
      <c r="B486" s="64" t="s">
        <v>627</v>
      </c>
      <c r="C486" s="64" t="s">
        <v>38</v>
      </c>
      <c r="D486" s="64"/>
      <c r="E486" s="51">
        <v>100</v>
      </c>
      <c r="F486" s="42" t="s">
        <v>238</v>
      </c>
    </row>
    <row r="487" spans="1:6" ht="35.15" customHeight="1" x14ac:dyDescent="0.35">
      <c r="A487" s="27">
        <v>42548</v>
      </c>
      <c r="B487" s="64" t="s">
        <v>628</v>
      </c>
      <c r="C487" s="64" t="s">
        <v>16</v>
      </c>
      <c r="D487" s="64"/>
      <c r="E487" s="51">
        <v>50</v>
      </c>
      <c r="F487" s="42" t="s">
        <v>238</v>
      </c>
    </row>
    <row r="488" spans="1:6" ht="35.15" customHeight="1" x14ac:dyDescent="0.35">
      <c r="A488" s="27">
        <v>42548</v>
      </c>
      <c r="B488" s="64" t="s">
        <v>629</v>
      </c>
      <c r="C488" s="64" t="s">
        <v>352</v>
      </c>
      <c r="D488" s="64"/>
      <c r="E488" s="51">
        <v>114</v>
      </c>
      <c r="F488" s="42" t="s">
        <v>238</v>
      </c>
    </row>
    <row r="489" spans="1:6" ht="35.15" customHeight="1" x14ac:dyDescent="0.35">
      <c r="A489" s="27">
        <v>42548</v>
      </c>
      <c r="B489" s="64" t="s">
        <v>630</v>
      </c>
      <c r="C489" s="64" t="s">
        <v>345</v>
      </c>
      <c r="D489" s="64"/>
      <c r="E489" s="51">
        <v>25</v>
      </c>
      <c r="F489" s="42" t="s">
        <v>238</v>
      </c>
    </row>
    <row r="490" spans="1:6" ht="35.15" customHeight="1" x14ac:dyDescent="0.35">
      <c r="A490" s="27">
        <v>42548</v>
      </c>
      <c r="B490" s="64" t="s">
        <v>631</v>
      </c>
      <c r="C490" s="64" t="s">
        <v>352</v>
      </c>
      <c r="D490" s="64"/>
      <c r="E490" s="51">
        <v>300</v>
      </c>
      <c r="F490" s="42" t="s">
        <v>238</v>
      </c>
    </row>
    <row r="491" spans="1:6" ht="35.15" customHeight="1" x14ac:dyDescent="0.35">
      <c r="A491" s="27">
        <v>42548</v>
      </c>
      <c r="B491" s="64" t="s">
        <v>632</v>
      </c>
      <c r="C491" s="64" t="s">
        <v>461</v>
      </c>
      <c r="D491" s="64"/>
      <c r="E491" s="51">
        <v>300</v>
      </c>
      <c r="F491" s="42" t="s">
        <v>238</v>
      </c>
    </row>
    <row r="492" spans="1:6" ht="35.15" customHeight="1" x14ac:dyDescent="0.35">
      <c r="A492" s="27">
        <v>42548</v>
      </c>
      <c r="B492" s="64" t="s">
        <v>633</v>
      </c>
      <c r="C492" s="64" t="s">
        <v>486</v>
      </c>
      <c r="D492" s="64"/>
      <c r="E492" s="51">
        <v>100</v>
      </c>
      <c r="F492" s="42" t="s">
        <v>238</v>
      </c>
    </row>
    <row r="493" spans="1:6" ht="35.15" customHeight="1" x14ac:dyDescent="0.35">
      <c r="A493" s="27">
        <v>42548</v>
      </c>
      <c r="B493" s="64" t="s">
        <v>215</v>
      </c>
      <c r="C493" s="64"/>
      <c r="D493" s="64"/>
      <c r="E493" s="51">
        <v>100</v>
      </c>
      <c r="F493" s="42" t="s">
        <v>238</v>
      </c>
    </row>
    <row r="494" spans="1:6" ht="35.15" customHeight="1" x14ac:dyDescent="0.35">
      <c r="A494" s="27">
        <v>42548</v>
      </c>
      <c r="B494" s="64" t="s">
        <v>634</v>
      </c>
      <c r="C494" s="64" t="s">
        <v>176</v>
      </c>
      <c r="D494" s="64"/>
      <c r="E494" s="51">
        <v>100</v>
      </c>
      <c r="F494" s="42" t="s">
        <v>238</v>
      </c>
    </row>
    <row r="495" spans="1:6" ht="35.15" customHeight="1" x14ac:dyDescent="0.35">
      <c r="A495" s="27">
        <v>42548</v>
      </c>
      <c r="B495" s="64" t="s">
        <v>635</v>
      </c>
      <c r="C495" s="64" t="s">
        <v>349</v>
      </c>
      <c r="D495" s="64"/>
      <c r="E495" s="51">
        <v>100</v>
      </c>
      <c r="F495" s="42" t="s">
        <v>238</v>
      </c>
    </row>
    <row r="496" spans="1:6" ht="35.15" customHeight="1" x14ac:dyDescent="0.35">
      <c r="A496" s="27">
        <v>42548</v>
      </c>
      <c r="B496" s="64"/>
      <c r="C496" s="64" t="s">
        <v>279</v>
      </c>
      <c r="D496" s="64"/>
      <c r="E496" s="51">
        <v>100</v>
      </c>
      <c r="F496" s="42" t="s">
        <v>238</v>
      </c>
    </row>
    <row r="497" spans="1:6" ht="35.15" customHeight="1" x14ac:dyDescent="0.35">
      <c r="A497" s="27">
        <v>42548</v>
      </c>
      <c r="B497" s="64" t="s">
        <v>636</v>
      </c>
      <c r="C497" s="64" t="s">
        <v>438</v>
      </c>
      <c r="D497" s="64"/>
      <c r="E497" s="51">
        <v>300</v>
      </c>
      <c r="F497" s="42" t="s">
        <v>238</v>
      </c>
    </row>
    <row r="498" spans="1:6" ht="35.15" customHeight="1" x14ac:dyDescent="0.35">
      <c r="A498" s="27">
        <v>42548</v>
      </c>
      <c r="B498" s="64" t="s">
        <v>637</v>
      </c>
      <c r="C498" s="64" t="s">
        <v>545</v>
      </c>
      <c r="D498" s="64"/>
      <c r="E498" s="51">
        <v>100</v>
      </c>
      <c r="F498" s="42" t="s">
        <v>238</v>
      </c>
    </row>
    <row r="499" spans="1:6" ht="35.15" customHeight="1" x14ac:dyDescent="0.35">
      <c r="A499" s="27">
        <v>42548</v>
      </c>
      <c r="B499" s="64" t="s">
        <v>638</v>
      </c>
      <c r="C499" s="64"/>
      <c r="D499" s="64"/>
      <c r="E499" s="51">
        <v>25</v>
      </c>
      <c r="F499" s="42" t="s">
        <v>238</v>
      </c>
    </row>
    <row r="500" spans="1:6" ht="35.15" customHeight="1" x14ac:dyDescent="0.35">
      <c r="A500" s="27">
        <v>42548</v>
      </c>
      <c r="B500" s="64" t="s">
        <v>639</v>
      </c>
      <c r="C500" s="64"/>
      <c r="D500" s="64"/>
      <c r="E500" s="51">
        <v>25</v>
      </c>
      <c r="F500" s="42" t="s">
        <v>238</v>
      </c>
    </row>
    <row r="501" spans="1:6" ht="35.15" customHeight="1" x14ac:dyDescent="0.35">
      <c r="A501" s="27">
        <v>42548</v>
      </c>
      <c r="B501" s="64" t="s">
        <v>215</v>
      </c>
      <c r="C501" s="64"/>
      <c r="D501" s="64"/>
      <c r="E501" s="51">
        <v>100</v>
      </c>
      <c r="F501" s="42" t="s">
        <v>238</v>
      </c>
    </row>
    <row r="502" spans="1:6" ht="35.15" customHeight="1" x14ac:dyDescent="0.35">
      <c r="A502" s="27">
        <v>42548</v>
      </c>
      <c r="B502" s="64" t="s">
        <v>215</v>
      </c>
      <c r="C502" s="64"/>
      <c r="D502" s="64"/>
      <c r="E502" s="51">
        <v>100</v>
      </c>
      <c r="F502" s="42" t="s">
        <v>238</v>
      </c>
    </row>
    <row r="503" spans="1:6" ht="35.15" customHeight="1" x14ac:dyDescent="0.35">
      <c r="A503" s="27">
        <v>42548</v>
      </c>
      <c r="B503" s="64" t="s">
        <v>640</v>
      </c>
      <c r="C503" s="64" t="s">
        <v>423</v>
      </c>
      <c r="D503" s="64"/>
      <c r="E503" s="51">
        <v>10</v>
      </c>
      <c r="F503" s="42" t="s">
        <v>238</v>
      </c>
    </row>
    <row r="504" spans="1:6" ht="35.15" customHeight="1" x14ac:dyDescent="0.35">
      <c r="A504" s="27">
        <v>42548</v>
      </c>
      <c r="B504" s="64" t="s">
        <v>641</v>
      </c>
      <c r="C504" s="64" t="s">
        <v>506</v>
      </c>
      <c r="D504" s="64"/>
      <c r="E504" s="51">
        <v>100</v>
      </c>
      <c r="F504" s="42" t="s">
        <v>238</v>
      </c>
    </row>
    <row r="505" spans="1:6" ht="35.15" customHeight="1" x14ac:dyDescent="0.35">
      <c r="A505" s="27">
        <v>42548</v>
      </c>
      <c r="B505" s="64" t="s">
        <v>642</v>
      </c>
      <c r="C505" s="64" t="s">
        <v>345</v>
      </c>
      <c r="D505" s="64"/>
      <c r="E505" s="51">
        <v>100</v>
      </c>
      <c r="F505" s="42" t="s">
        <v>238</v>
      </c>
    </row>
    <row r="506" spans="1:6" ht="35.15" customHeight="1" x14ac:dyDescent="0.35">
      <c r="A506" s="27">
        <v>42548</v>
      </c>
      <c r="B506" s="64" t="s">
        <v>643</v>
      </c>
      <c r="C506" s="64"/>
      <c r="D506" s="64"/>
      <c r="E506" s="51">
        <v>100</v>
      </c>
      <c r="F506" s="42" t="s">
        <v>238</v>
      </c>
    </row>
    <row r="507" spans="1:6" ht="35.15" customHeight="1" x14ac:dyDescent="0.35">
      <c r="A507" s="27">
        <v>42548</v>
      </c>
      <c r="B507" s="64" t="s">
        <v>373</v>
      </c>
      <c r="C507" s="64" t="s">
        <v>352</v>
      </c>
      <c r="D507" s="64"/>
      <c r="E507" s="51">
        <v>300</v>
      </c>
      <c r="F507" s="42" t="s">
        <v>238</v>
      </c>
    </row>
    <row r="508" spans="1:6" ht="35.15" customHeight="1" x14ac:dyDescent="0.35">
      <c r="A508" s="27">
        <v>42548</v>
      </c>
      <c r="B508" s="64"/>
      <c r="C508" s="64" t="s">
        <v>16</v>
      </c>
      <c r="D508" s="64"/>
      <c r="E508" s="51">
        <v>100</v>
      </c>
      <c r="F508" s="42" t="s">
        <v>238</v>
      </c>
    </row>
    <row r="509" spans="1:6" ht="35.15" customHeight="1" x14ac:dyDescent="0.35">
      <c r="A509" s="27">
        <v>42548</v>
      </c>
      <c r="B509" s="64" t="s">
        <v>644</v>
      </c>
      <c r="C509" s="64" t="s">
        <v>279</v>
      </c>
      <c r="D509" s="64"/>
      <c r="E509" s="51">
        <v>25</v>
      </c>
      <c r="F509" s="42" t="s">
        <v>238</v>
      </c>
    </row>
    <row r="510" spans="1:6" ht="35.15" customHeight="1" x14ac:dyDescent="0.35">
      <c r="A510" s="27">
        <v>42548</v>
      </c>
      <c r="B510" s="64" t="s">
        <v>645</v>
      </c>
      <c r="C510" s="64" t="s">
        <v>452</v>
      </c>
      <c r="D510" s="64"/>
      <c r="E510" s="51">
        <v>300</v>
      </c>
      <c r="F510" s="42" t="s">
        <v>238</v>
      </c>
    </row>
    <row r="511" spans="1:6" ht="35.15" customHeight="1" x14ac:dyDescent="0.35">
      <c r="A511" s="27">
        <v>42548</v>
      </c>
      <c r="B511" s="64" t="s">
        <v>282</v>
      </c>
      <c r="C511" s="64" t="s">
        <v>282</v>
      </c>
      <c r="D511" s="64"/>
      <c r="E511" s="51">
        <v>300</v>
      </c>
      <c r="F511" s="42" t="s">
        <v>238</v>
      </c>
    </row>
    <row r="512" spans="1:6" ht="35.15" customHeight="1" x14ac:dyDescent="0.35">
      <c r="A512" s="27">
        <v>42548</v>
      </c>
      <c r="B512" s="64" t="s">
        <v>646</v>
      </c>
      <c r="C512" s="64" t="s">
        <v>438</v>
      </c>
      <c r="D512" s="64"/>
      <c r="E512" s="51">
        <v>888</v>
      </c>
      <c r="F512" s="42" t="s">
        <v>238</v>
      </c>
    </row>
    <row r="513" spans="1:6" ht="35.15" customHeight="1" x14ac:dyDescent="0.35">
      <c r="A513" s="27">
        <v>42548</v>
      </c>
      <c r="B513" s="64" t="s">
        <v>647</v>
      </c>
      <c r="C513" s="64" t="s">
        <v>625</v>
      </c>
      <c r="D513" s="64"/>
      <c r="E513" s="51">
        <v>25</v>
      </c>
      <c r="F513" s="42" t="s">
        <v>238</v>
      </c>
    </row>
    <row r="514" spans="1:6" ht="35.15" customHeight="1" x14ac:dyDescent="0.35">
      <c r="A514" s="27">
        <v>42548</v>
      </c>
      <c r="B514" s="64" t="s">
        <v>648</v>
      </c>
      <c r="C514" s="64" t="s">
        <v>282</v>
      </c>
      <c r="D514" s="64"/>
      <c r="E514" s="51">
        <v>25</v>
      </c>
      <c r="F514" s="42" t="s">
        <v>238</v>
      </c>
    </row>
    <row r="515" spans="1:6" ht="35.15" customHeight="1" x14ac:dyDescent="0.35">
      <c r="A515" s="27">
        <v>42548</v>
      </c>
      <c r="B515" s="64" t="s">
        <v>649</v>
      </c>
      <c r="C515" s="64" t="s">
        <v>465</v>
      </c>
      <c r="D515" s="64"/>
      <c r="E515" s="51">
        <v>500</v>
      </c>
      <c r="F515" s="42" t="s">
        <v>238</v>
      </c>
    </row>
    <row r="516" spans="1:6" ht="35.15" customHeight="1" x14ac:dyDescent="0.35">
      <c r="A516" s="27">
        <v>42548</v>
      </c>
      <c r="B516" s="64" t="s">
        <v>650</v>
      </c>
      <c r="C516" s="64" t="s">
        <v>19</v>
      </c>
      <c r="D516" s="64"/>
      <c r="E516" s="51">
        <v>100</v>
      </c>
      <c r="F516" s="42" t="s">
        <v>238</v>
      </c>
    </row>
    <row r="517" spans="1:6" ht="35.15" customHeight="1" x14ac:dyDescent="0.35">
      <c r="A517" s="27">
        <v>42548</v>
      </c>
      <c r="B517" s="64" t="s">
        <v>651</v>
      </c>
      <c r="C517" s="64" t="s">
        <v>267</v>
      </c>
      <c r="D517" s="64"/>
      <c r="E517" s="51">
        <v>300</v>
      </c>
      <c r="F517" s="42" t="s">
        <v>238</v>
      </c>
    </row>
    <row r="518" spans="1:6" ht="35.15" customHeight="1" x14ac:dyDescent="0.35">
      <c r="A518" s="27">
        <v>42548</v>
      </c>
      <c r="B518" s="64" t="s">
        <v>652</v>
      </c>
      <c r="C518" s="64" t="s">
        <v>382</v>
      </c>
      <c r="D518" s="64"/>
      <c r="E518" s="51">
        <v>20</v>
      </c>
      <c r="F518" s="42" t="s">
        <v>238</v>
      </c>
    </row>
    <row r="519" spans="1:6" ht="35.15" customHeight="1" x14ac:dyDescent="0.35">
      <c r="A519" s="27">
        <v>42548</v>
      </c>
      <c r="B519" s="64" t="s">
        <v>653</v>
      </c>
      <c r="C519" s="64" t="s">
        <v>654</v>
      </c>
      <c r="D519" s="64"/>
      <c r="E519" s="51">
        <v>25</v>
      </c>
      <c r="F519" s="42" t="s">
        <v>238</v>
      </c>
    </row>
    <row r="520" spans="1:6" ht="35.15" customHeight="1" x14ac:dyDescent="0.35">
      <c r="A520" s="27">
        <v>42548</v>
      </c>
      <c r="B520" s="64" t="s">
        <v>655</v>
      </c>
      <c r="C520" s="64" t="s">
        <v>253</v>
      </c>
      <c r="D520" s="64"/>
      <c r="E520" s="51">
        <v>300</v>
      </c>
      <c r="F520" s="42" t="s">
        <v>238</v>
      </c>
    </row>
    <row r="521" spans="1:6" ht="35.15" customHeight="1" x14ac:dyDescent="0.35">
      <c r="A521" s="27">
        <v>42548</v>
      </c>
      <c r="B521" s="64" t="s">
        <v>656</v>
      </c>
      <c r="C521" s="64" t="s">
        <v>363</v>
      </c>
      <c r="D521" s="64"/>
      <c r="E521" s="51">
        <v>100</v>
      </c>
      <c r="F521" s="42" t="s">
        <v>238</v>
      </c>
    </row>
    <row r="522" spans="1:6" ht="35.15" customHeight="1" x14ac:dyDescent="0.35">
      <c r="A522" s="27">
        <v>42548</v>
      </c>
      <c r="B522" s="64" t="s">
        <v>657</v>
      </c>
      <c r="C522" s="64" t="s">
        <v>19</v>
      </c>
      <c r="D522" s="64"/>
      <c r="E522" s="51">
        <v>500</v>
      </c>
      <c r="F522" s="42" t="s">
        <v>238</v>
      </c>
    </row>
    <row r="523" spans="1:6" ht="35.15" customHeight="1" x14ac:dyDescent="0.35">
      <c r="A523" s="27">
        <v>42548</v>
      </c>
      <c r="B523" s="64" t="s">
        <v>658</v>
      </c>
      <c r="C523" s="64" t="s">
        <v>659</v>
      </c>
      <c r="D523" s="64"/>
      <c r="E523" s="51">
        <v>50</v>
      </c>
      <c r="F523" s="42" t="s">
        <v>238</v>
      </c>
    </row>
    <row r="524" spans="1:6" ht="35.15" customHeight="1" x14ac:dyDescent="0.35">
      <c r="A524" s="27">
        <v>42548</v>
      </c>
      <c r="B524" s="64" t="s">
        <v>660</v>
      </c>
      <c r="C524" s="64" t="s">
        <v>352</v>
      </c>
      <c r="D524" s="64"/>
      <c r="E524" s="51">
        <v>300</v>
      </c>
      <c r="F524" s="42" t="s">
        <v>238</v>
      </c>
    </row>
    <row r="525" spans="1:6" ht="35.15" customHeight="1" x14ac:dyDescent="0.35">
      <c r="A525" s="27">
        <v>42548</v>
      </c>
      <c r="B525" s="64" t="s">
        <v>19</v>
      </c>
      <c r="C525" s="64" t="s">
        <v>19</v>
      </c>
      <c r="D525" s="64"/>
      <c r="E525" s="51">
        <v>500</v>
      </c>
      <c r="F525" s="42" t="s">
        <v>238</v>
      </c>
    </row>
    <row r="526" spans="1:6" ht="35.15" customHeight="1" x14ac:dyDescent="0.35">
      <c r="A526" s="27">
        <v>42548</v>
      </c>
      <c r="B526" s="64" t="s">
        <v>621</v>
      </c>
      <c r="C526" s="64" t="s">
        <v>661</v>
      </c>
      <c r="D526" s="64"/>
      <c r="E526" s="51">
        <v>100</v>
      </c>
      <c r="F526" s="42" t="s">
        <v>238</v>
      </c>
    </row>
    <row r="527" spans="1:6" ht="35.15" customHeight="1" x14ac:dyDescent="0.35">
      <c r="A527" s="27">
        <v>42548</v>
      </c>
      <c r="B527" s="64" t="s">
        <v>662</v>
      </c>
      <c r="C527" s="64" t="s">
        <v>452</v>
      </c>
      <c r="D527" s="64"/>
      <c r="E527" s="51">
        <v>300</v>
      </c>
      <c r="F527" s="42" t="s">
        <v>238</v>
      </c>
    </row>
    <row r="528" spans="1:6" ht="35.15" customHeight="1" x14ac:dyDescent="0.35">
      <c r="A528" s="27">
        <v>42548</v>
      </c>
      <c r="B528" s="64" t="s">
        <v>663</v>
      </c>
      <c r="C528" s="64" t="s">
        <v>38</v>
      </c>
      <c r="D528" s="64"/>
      <c r="E528" s="51">
        <v>300</v>
      </c>
      <c r="F528" s="42" t="s">
        <v>238</v>
      </c>
    </row>
    <row r="529" spans="1:6" ht="35.15" customHeight="1" x14ac:dyDescent="0.35">
      <c r="A529" s="27">
        <v>42548</v>
      </c>
      <c r="B529" s="64" t="s">
        <v>571</v>
      </c>
      <c r="C529" s="64" t="s">
        <v>565</v>
      </c>
      <c r="D529" s="64"/>
      <c r="E529" s="51">
        <v>5000</v>
      </c>
      <c r="F529" s="42" t="s">
        <v>238</v>
      </c>
    </row>
    <row r="530" spans="1:6" ht="35.15" customHeight="1" x14ac:dyDescent="0.35">
      <c r="A530" s="27">
        <v>42548</v>
      </c>
      <c r="B530" s="64" t="s">
        <v>664</v>
      </c>
      <c r="C530" s="64" t="s">
        <v>665</v>
      </c>
      <c r="D530" s="64"/>
      <c r="E530" s="51">
        <v>300</v>
      </c>
      <c r="F530" s="42" t="s">
        <v>238</v>
      </c>
    </row>
    <row r="531" spans="1:6" ht="35.15" customHeight="1" x14ac:dyDescent="0.35">
      <c r="A531" s="27">
        <v>42548</v>
      </c>
      <c r="B531" s="64" t="s">
        <v>176</v>
      </c>
      <c r="C531" s="64" t="s">
        <v>261</v>
      </c>
      <c r="D531" s="64"/>
      <c r="E531" s="51">
        <v>100</v>
      </c>
      <c r="F531" s="42" t="s">
        <v>238</v>
      </c>
    </row>
    <row r="532" spans="1:6" ht="35.15" customHeight="1" x14ac:dyDescent="0.35">
      <c r="A532" s="27">
        <v>42548</v>
      </c>
      <c r="B532" s="64" t="s">
        <v>666</v>
      </c>
      <c r="C532" s="64" t="s">
        <v>423</v>
      </c>
      <c r="D532" s="64"/>
      <c r="E532" s="51">
        <v>100</v>
      </c>
      <c r="F532" s="42" t="s">
        <v>238</v>
      </c>
    </row>
    <row r="533" spans="1:6" ht="35.15" customHeight="1" x14ac:dyDescent="0.35">
      <c r="A533" s="27">
        <v>42548</v>
      </c>
      <c r="B533" s="64" t="s">
        <v>667</v>
      </c>
      <c r="C533" s="64" t="s">
        <v>668</v>
      </c>
      <c r="D533" s="64"/>
      <c r="E533" s="51">
        <v>100</v>
      </c>
      <c r="F533" s="42" t="s">
        <v>238</v>
      </c>
    </row>
    <row r="534" spans="1:6" ht="35.15" customHeight="1" x14ac:dyDescent="0.35">
      <c r="A534" s="27">
        <v>42548</v>
      </c>
      <c r="B534" s="64"/>
      <c r="C534" s="64" t="s">
        <v>669</v>
      </c>
      <c r="D534" s="64"/>
      <c r="E534" s="51">
        <v>300</v>
      </c>
      <c r="F534" s="42" t="s">
        <v>238</v>
      </c>
    </row>
    <row r="535" spans="1:6" ht="35.15" customHeight="1" x14ac:dyDescent="0.35">
      <c r="A535" s="27">
        <v>42548</v>
      </c>
      <c r="B535" s="64"/>
      <c r="C535" s="64" t="s">
        <v>506</v>
      </c>
      <c r="D535" s="64"/>
      <c r="E535" s="51">
        <v>500</v>
      </c>
      <c r="F535" s="42" t="s">
        <v>238</v>
      </c>
    </row>
    <row r="536" spans="1:6" ht="35.15" customHeight="1" x14ac:dyDescent="0.35">
      <c r="A536" s="27">
        <v>42548</v>
      </c>
      <c r="B536" s="64" t="s">
        <v>215</v>
      </c>
      <c r="C536" s="64"/>
      <c r="D536" s="64"/>
      <c r="E536" s="51">
        <v>300</v>
      </c>
      <c r="F536" s="42" t="s">
        <v>238</v>
      </c>
    </row>
    <row r="537" spans="1:6" ht="35.15" customHeight="1" x14ac:dyDescent="0.35">
      <c r="A537" s="27">
        <v>42548</v>
      </c>
      <c r="B537" s="64" t="s">
        <v>215</v>
      </c>
      <c r="C537" s="64"/>
      <c r="D537" s="64"/>
      <c r="E537" s="51">
        <v>1000</v>
      </c>
      <c r="F537" s="42" t="s">
        <v>238</v>
      </c>
    </row>
    <row r="538" spans="1:6" ht="35.15" customHeight="1" x14ac:dyDescent="0.35">
      <c r="A538" s="27">
        <v>42548</v>
      </c>
      <c r="B538" s="64" t="s">
        <v>670</v>
      </c>
      <c r="C538" s="64" t="s">
        <v>267</v>
      </c>
      <c r="D538" s="64"/>
      <c r="E538" s="51">
        <v>1000</v>
      </c>
      <c r="F538" s="42" t="s">
        <v>238</v>
      </c>
    </row>
    <row r="539" spans="1:6" ht="35.15" customHeight="1" x14ac:dyDescent="0.35">
      <c r="A539" s="27">
        <v>42548</v>
      </c>
      <c r="B539" s="64" t="s">
        <v>671</v>
      </c>
      <c r="C539" s="64" t="s">
        <v>253</v>
      </c>
      <c r="D539" s="64"/>
      <c r="E539" s="51">
        <v>300</v>
      </c>
      <c r="F539" s="42" t="s">
        <v>238</v>
      </c>
    </row>
    <row r="540" spans="1:6" ht="35.15" customHeight="1" x14ac:dyDescent="0.35">
      <c r="A540" s="27">
        <v>42548</v>
      </c>
      <c r="B540" s="64" t="s">
        <v>672</v>
      </c>
      <c r="C540" s="64" t="s">
        <v>171</v>
      </c>
      <c r="D540" s="64"/>
      <c r="E540" s="51">
        <v>300</v>
      </c>
      <c r="F540" s="42" t="s">
        <v>238</v>
      </c>
    </row>
    <row r="541" spans="1:6" ht="35.15" customHeight="1" x14ac:dyDescent="0.35">
      <c r="A541" s="27">
        <v>42548</v>
      </c>
      <c r="B541" s="64" t="s">
        <v>622</v>
      </c>
      <c r="C541" s="64" t="s">
        <v>38</v>
      </c>
      <c r="D541" s="64"/>
      <c r="E541" s="51">
        <v>25</v>
      </c>
      <c r="F541" s="42" t="s">
        <v>238</v>
      </c>
    </row>
    <row r="542" spans="1:6" ht="35.15" customHeight="1" x14ac:dyDescent="0.35">
      <c r="A542" s="27">
        <v>42548</v>
      </c>
      <c r="B542" s="64" t="s">
        <v>215</v>
      </c>
      <c r="C542" s="64"/>
      <c r="D542" s="64"/>
      <c r="E542" s="51">
        <v>500</v>
      </c>
      <c r="F542" s="42" t="s">
        <v>238</v>
      </c>
    </row>
    <row r="543" spans="1:6" ht="35.15" customHeight="1" x14ac:dyDescent="0.35">
      <c r="A543" s="27">
        <v>42548</v>
      </c>
      <c r="B543" s="64" t="s">
        <v>673</v>
      </c>
      <c r="C543" s="64" t="s">
        <v>441</v>
      </c>
      <c r="D543" s="64"/>
      <c r="E543" s="51">
        <v>300</v>
      </c>
      <c r="F543" s="42" t="s">
        <v>238</v>
      </c>
    </row>
    <row r="544" spans="1:6" ht="35.15" customHeight="1" x14ac:dyDescent="0.35">
      <c r="A544" s="27">
        <v>42548</v>
      </c>
      <c r="B544" s="64" t="s">
        <v>674</v>
      </c>
      <c r="C544" s="64" t="s">
        <v>356</v>
      </c>
      <c r="D544" s="64"/>
      <c r="E544" s="51">
        <v>100</v>
      </c>
      <c r="F544" s="42" t="s">
        <v>238</v>
      </c>
    </row>
    <row r="545" spans="1:6" ht="35.15" customHeight="1" x14ac:dyDescent="0.35">
      <c r="A545" s="27">
        <v>42548</v>
      </c>
      <c r="B545" s="64" t="s">
        <v>675</v>
      </c>
      <c r="C545" s="64" t="s">
        <v>560</v>
      </c>
      <c r="D545" s="64"/>
      <c r="E545" s="51">
        <v>500</v>
      </c>
      <c r="F545" s="42" t="s">
        <v>238</v>
      </c>
    </row>
    <row r="546" spans="1:6" ht="35.15" customHeight="1" x14ac:dyDescent="0.35">
      <c r="A546" s="27">
        <v>42548</v>
      </c>
      <c r="B546" s="64" t="s">
        <v>676</v>
      </c>
      <c r="C546" s="64" t="s">
        <v>360</v>
      </c>
      <c r="D546" s="64"/>
      <c r="E546" s="51">
        <v>300</v>
      </c>
      <c r="F546" s="42" t="s">
        <v>238</v>
      </c>
    </row>
    <row r="547" spans="1:6" ht="30" customHeight="1" x14ac:dyDescent="0.35">
      <c r="A547" s="27">
        <v>42548</v>
      </c>
      <c r="B547" s="64"/>
      <c r="C547" s="64" t="s">
        <v>360</v>
      </c>
      <c r="D547" s="64"/>
      <c r="E547" s="51">
        <v>50</v>
      </c>
      <c r="F547" s="42" t="s">
        <v>238</v>
      </c>
    </row>
    <row r="548" spans="1:6" ht="30" customHeight="1" x14ac:dyDescent="0.35">
      <c r="A548" s="27">
        <v>42548</v>
      </c>
      <c r="B548" s="64" t="s">
        <v>677</v>
      </c>
      <c r="C548" s="64" t="s">
        <v>678</v>
      </c>
      <c r="D548" s="64"/>
      <c r="E548" s="51">
        <v>5</v>
      </c>
      <c r="F548" s="42" t="s">
        <v>238</v>
      </c>
    </row>
    <row r="549" spans="1:6" ht="30" customHeight="1" x14ac:dyDescent="0.35">
      <c r="A549" s="27">
        <v>42548</v>
      </c>
      <c r="B549" s="64" t="s">
        <v>679</v>
      </c>
      <c r="C549" s="64" t="s">
        <v>680</v>
      </c>
      <c r="D549" s="64"/>
      <c r="E549" s="51">
        <v>400</v>
      </c>
      <c r="F549" s="42" t="s">
        <v>238</v>
      </c>
    </row>
    <row r="550" spans="1:6" ht="30" customHeight="1" x14ac:dyDescent="0.35">
      <c r="A550" s="27">
        <v>42548</v>
      </c>
      <c r="B550" s="64" t="s">
        <v>681</v>
      </c>
      <c r="C550" s="64" t="s">
        <v>356</v>
      </c>
      <c r="D550" s="64"/>
      <c r="E550" s="51">
        <v>1000</v>
      </c>
      <c r="F550" s="42" t="s">
        <v>238</v>
      </c>
    </row>
    <row r="551" spans="1:6" ht="30" customHeight="1" x14ac:dyDescent="0.35">
      <c r="A551" s="27">
        <v>42548</v>
      </c>
      <c r="B551" s="64" t="s">
        <v>682</v>
      </c>
      <c r="C551" s="64" t="s">
        <v>452</v>
      </c>
      <c r="D551" s="64"/>
      <c r="E551" s="51">
        <v>100</v>
      </c>
      <c r="F551" s="42" t="s">
        <v>238</v>
      </c>
    </row>
    <row r="552" spans="1:6" ht="30" customHeight="1" x14ac:dyDescent="0.35">
      <c r="A552" s="27">
        <v>42548</v>
      </c>
      <c r="B552" s="64" t="s">
        <v>683</v>
      </c>
      <c r="C552" s="64" t="s">
        <v>337</v>
      </c>
      <c r="D552" s="64"/>
      <c r="E552" s="51">
        <v>100</v>
      </c>
      <c r="F552" s="42" t="s">
        <v>238</v>
      </c>
    </row>
    <row r="553" spans="1:6" ht="30" customHeight="1" x14ac:dyDescent="0.35">
      <c r="A553" s="27">
        <v>42548</v>
      </c>
      <c r="B553" s="64" t="s">
        <v>215</v>
      </c>
      <c r="C553" s="64"/>
      <c r="D553" s="64"/>
      <c r="E553" s="51">
        <v>500</v>
      </c>
      <c r="F553" s="42" t="s">
        <v>238</v>
      </c>
    </row>
    <row r="554" spans="1:6" ht="30" customHeight="1" x14ac:dyDescent="0.35">
      <c r="A554" s="27">
        <v>42548</v>
      </c>
      <c r="B554" s="64" t="s">
        <v>684</v>
      </c>
      <c r="C554" s="64" t="s">
        <v>341</v>
      </c>
      <c r="D554" s="64"/>
      <c r="E554" s="51">
        <v>100</v>
      </c>
      <c r="F554" s="42" t="s">
        <v>238</v>
      </c>
    </row>
    <row r="555" spans="1:6" ht="30" customHeight="1" x14ac:dyDescent="0.35">
      <c r="A555" s="27">
        <v>42548</v>
      </c>
      <c r="B555" s="64" t="s">
        <v>685</v>
      </c>
      <c r="C555" s="64" t="s">
        <v>625</v>
      </c>
      <c r="D555" s="64"/>
      <c r="E555" s="51">
        <v>1000</v>
      </c>
      <c r="F555" s="42" t="s">
        <v>238</v>
      </c>
    </row>
    <row r="556" spans="1:6" ht="30" customHeight="1" x14ac:dyDescent="0.35">
      <c r="A556" s="27">
        <v>42548</v>
      </c>
      <c r="B556" s="64" t="s">
        <v>686</v>
      </c>
      <c r="C556" s="64" t="s">
        <v>429</v>
      </c>
      <c r="D556" s="64"/>
      <c r="E556" s="51">
        <v>300</v>
      </c>
      <c r="F556" s="42" t="s">
        <v>238</v>
      </c>
    </row>
    <row r="557" spans="1:6" ht="30" customHeight="1" x14ac:dyDescent="0.35">
      <c r="A557" s="27">
        <v>42548</v>
      </c>
      <c r="B557" s="64" t="s">
        <v>687</v>
      </c>
      <c r="C557" s="64" t="s">
        <v>625</v>
      </c>
      <c r="D557" s="64"/>
      <c r="E557" s="51">
        <v>50</v>
      </c>
      <c r="F557" s="42" t="s">
        <v>238</v>
      </c>
    </row>
    <row r="558" spans="1:6" ht="30" customHeight="1" x14ac:dyDescent="0.35">
      <c r="A558" s="27">
        <v>42548</v>
      </c>
      <c r="B558" s="64" t="s">
        <v>688</v>
      </c>
      <c r="C558" s="64" t="s">
        <v>337</v>
      </c>
      <c r="D558" s="64"/>
      <c r="E558" s="51">
        <v>150</v>
      </c>
      <c r="F558" s="42" t="s">
        <v>238</v>
      </c>
    </row>
    <row r="559" spans="1:6" ht="30" customHeight="1" x14ac:dyDescent="0.35">
      <c r="A559" s="27">
        <v>42548</v>
      </c>
      <c r="B559" s="64" t="s">
        <v>689</v>
      </c>
      <c r="C559" s="64"/>
      <c r="D559" s="64"/>
      <c r="E559" s="51">
        <v>100</v>
      </c>
      <c r="F559" s="42" t="s">
        <v>238</v>
      </c>
    </row>
    <row r="560" spans="1:6" ht="30" customHeight="1" x14ac:dyDescent="0.35">
      <c r="A560" s="27">
        <v>42548</v>
      </c>
      <c r="B560" s="64" t="s">
        <v>690</v>
      </c>
      <c r="C560" s="64" t="s">
        <v>333</v>
      </c>
      <c r="D560" s="64"/>
      <c r="E560" s="51">
        <v>300</v>
      </c>
      <c r="F560" s="42" t="s">
        <v>238</v>
      </c>
    </row>
    <row r="561" spans="1:6" ht="30" customHeight="1" x14ac:dyDescent="0.35">
      <c r="A561" s="27">
        <v>42548</v>
      </c>
      <c r="B561" s="64" t="s">
        <v>691</v>
      </c>
      <c r="C561" s="64" t="s">
        <v>38</v>
      </c>
      <c r="D561" s="64"/>
      <c r="E561" s="51">
        <v>100</v>
      </c>
      <c r="F561" s="42" t="s">
        <v>238</v>
      </c>
    </row>
    <row r="562" spans="1:6" ht="30" customHeight="1" x14ac:dyDescent="0.35">
      <c r="A562" s="27">
        <v>42548</v>
      </c>
      <c r="B562" s="64" t="s">
        <v>692</v>
      </c>
      <c r="C562" s="64" t="s">
        <v>382</v>
      </c>
      <c r="D562" s="64"/>
      <c r="E562" s="51">
        <v>100</v>
      </c>
      <c r="F562" s="42" t="s">
        <v>238</v>
      </c>
    </row>
    <row r="563" spans="1:6" ht="30" customHeight="1" x14ac:dyDescent="0.35">
      <c r="A563" s="27">
        <v>42548</v>
      </c>
      <c r="B563" s="64" t="s">
        <v>693</v>
      </c>
      <c r="C563" s="64" t="s">
        <v>337</v>
      </c>
      <c r="D563" s="64"/>
      <c r="E563" s="51">
        <v>300</v>
      </c>
      <c r="F563" s="42" t="s">
        <v>238</v>
      </c>
    </row>
    <row r="564" spans="1:6" ht="30" customHeight="1" x14ac:dyDescent="0.35">
      <c r="A564" s="27">
        <v>42548</v>
      </c>
      <c r="B564" s="64" t="s">
        <v>694</v>
      </c>
      <c r="C564" s="64"/>
      <c r="D564" s="64"/>
      <c r="E564" s="51">
        <v>100</v>
      </c>
      <c r="F564" s="42" t="s">
        <v>238</v>
      </c>
    </row>
    <row r="565" spans="1:6" ht="30" customHeight="1" x14ac:dyDescent="0.35">
      <c r="A565" s="27">
        <v>42548</v>
      </c>
      <c r="B565" s="64" t="s">
        <v>662</v>
      </c>
      <c r="C565" s="64" t="s">
        <v>282</v>
      </c>
      <c r="D565" s="64"/>
      <c r="E565" s="51">
        <v>25</v>
      </c>
      <c r="F565" s="42" t="s">
        <v>238</v>
      </c>
    </row>
    <row r="566" spans="1:6" ht="30" customHeight="1" x14ac:dyDescent="0.35">
      <c r="A566" s="27">
        <v>42548</v>
      </c>
      <c r="B566" s="64" t="s">
        <v>695</v>
      </c>
      <c r="C566" s="64" t="s">
        <v>279</v>
      </c>
      <c r="D566" s="64"/>
      <c r="E566" s="51">
        <v>100</v>
      </c>
      <c r="F566" s="42" t="s">
        <v>238</v>
      </c>
    </row>
    <row r="567" spans="1:6" ht="28.5" customHeight="1" x14ac:dyDescent="0.35">
      <c r="A567" s="27">
        <v>42548</v>
      </c>
      <c r="B567" s="64" t="s">
        <v>696</v>
      </c>
      <c r="C567" s="64" t="s">
        <v>38</v>
      </c>
      <c r="D567" s="64"/>
      <c r="E567" s="51">
        <v>25</v>
      </c>
      <c r="F567" s="42" t="s">
        <v>238</v>
      </c>
    </row>
    <row r="568" spans="1:6" ht="28.5" customHeight="1" x14ac:dyDescent="0.35">
      <c r="A568" s="27">
        <v>42549</v>
      </c>
      <c r="B568" s="64" t="s">
        <v>697</v>
      </c>
      <c r="C568" s="64" t="s">
        <v>349</v>
      </c>
      <c r="D568" s="64"/>
      <c r="E568" s="51">
        <v>25</v>
      </c>
      <c r="F568" s="42" t="s">
        <v>238</v>
      </c>
    </row>
    <row r="569" spans="1:6" ht="28.5" customHeight="1" x14ac:dyDescent="0.35">
      <c r="A569" s="27">
        <v>42549</v>
      </c>
      <c r="B569" s="64" t="s">
        <v>698</v>
      </c>
      <c r="C569" s="64" t="s">
        <v>349</v>
      </c>
      <c r="D569" s="64"/>
      <c r="E569" s="51">
        <v>300</v>
      </c>
      <c r="F569" s="42" t="s">
        <v>238</v>
      </c>
    </row>
    <row r="570" spans="1:6" ht="28.5" customHeight="1" x14ac:dyDescent="0.35">
      <c r="A570" s="27">
        <v>42549</v>
      </c>
      <c r="B570" s="64" t="s">
        <v>699</v>
      </c>
      <c r="C570" s="64" t="s">
        <v>253</v>
      </c>
      <c r="D570" s="64"/>
      <c r="E570" s="51">
        <v>200</v>
      </c>
      <c r="F570" s="42" t="s">
        <v>238</v>
      </c>
    </row>
    <row r="571" spans="1:6" ht="28.5" customHeight="1" x14ac:dyDescent="0.35">
      <c r="A571" s="27">
        <v>42549</v>
      </c>
      <c r="B571" s="64" t="s">
        <v>700</v>
      </c>
      <c r="C571" s="64" t="s">
        <v>545</v>
      </c>
      <c r="D571" s="64"/>
      <c r="E571" s="51">
        <v>300</v>
      </c>
      <c r="F571" s="42" t="s">
        <v>238</v>
      </c>
    </row>
    <row r="572" spans="1:6" ht="28.5" customHeight="1" x14ac:dyDescent="0.35">
      <c r="A572" s="27">
        <v>42549</v>
      </c>
      <c r="B572" s="64" t="s">
        <v>701</v>
      </c>
      <c r="C572" s="64" t="s">
        <v>341</v>
      </c>
      <c r="D572" s="64"/>
      <c r="E572" s="51">
        <v>100</v>
      </c>
      <c r="F572" s="42" t="s">
        <v>238</v>
      </c>
    </row>
    <row r="573" spans="1:6" ht="28.5" customHeight="1" x14ac:dyDescent="0.35">
      <c r="A573" s="27">
        <v>42549</v>
      </c>
      <c r="B573" s="64" t="s">
        <v>702</v>
      </c>
      <c r="C573" s="64" t="s">
        <v>703</v>
      </c>
      <c r="D573" s="64"/>
      <c r="E573" s="51">
        <v>25</v>
      </c>
      <c r="F573" s="42" t="s">
        <v>238</v>
      </c>
    </row>
    <row r="574" spans="1:6" ht="28.5" customHeight="1" x14ac:dyDescent="0.35">
      <c r="A574" s="27">
        <v>42549</v>
      </c>
      <c r="B574" s="64"/>
      <c r="C574" s="64" t="s">
        <v>341</v>
      </c>
      <c r="D574" s="64"/>
      <c r="E574" s="51">
        <v>3</v>
      </c>
      <c r="F574" s="42" t="s">
        <v>238</v>
      </c>
    </row>
    <row r="575" spans="1:6" ht="28.5" customHeight="1" x14ac:dyDescent="0.35">
      <c r="A575" s="27">
        <v>42549</v>
      </c>
      <c r="B575" s="64" t="s">
        <v>704</v>
      </c>
      <c r="C575" s="64" t="s">
        <v>38</v>
      </c>
      <c r="D575" s="64"/>
      <c r="E575" s="51">
        <v>100</v>
      </c>
      <c r="F575" s="42" t="s">
        <v>238</v>
      </c>
    </row>
    <row r="576" spans="1:6" ht="28.5" customHeight="1" x14ac:dyDescent="0.35">
      <c r="A576" s="27">
        <v>42549</v>
      </c>
      <c r="B576" s="64" t="s">
        <v>705</v>
      </c>
      <c r="C576" s="64" t="s">
        <v>706</v>
      </c>
      <c r="D576" s="64"/>
      <c r="E576" s="51">
        <v>300</v>
      </c>
      <c r="F576" s="42" t="s">
        <v>238</v>
      </c>
    </row>
    <row r="577" spans="1:6" ht="28.5" customHeight="1" x14ac:dyDescent="0.35">
      <c r="A577" s="27">
        <v>42549</v>
      </c>
      <c r="B577" s="64" t="s">
        <v>707</v>
      </c>
      <c r="C577" s="64" t="s">
        <v>708</v>
      </c>
      <c r="D577" s="64"/>
      <c r="E577" s="51">
        <v>300</v>
      </c>
      <c r="F577" s="42" t="s">
        <v>238</v>
      </c>
    </row>
    <row r="578" spans="1:6" ht="28.5" customHeight="1" x14ac:dyDescent="0.35">
      <c r="A578" s="27">
        <v>42549</v>
      </c>
      <c r="B578" s="64" t="s">
        <v>709</v>
      </c>
      <c r="C578" s="64" t="s">
        <v>123</v>
      </c>
      <c r="D578" s="64"/>
      <c r="E578" s="51">
        <v>300</v>
      </c>
      <c r="F578" s="42" t="s">
        <v>238</v>
      </c>
    </row>
    <row r="579" spans="1:6" ht="28.5" customHeight="1" x14ac:dyDescent="0.35">
      <c r="A579" s="27">
        <v>42549</v>
      </c>
      <c r="B579" s="64" t="s">
        <v>710</v>
      </c>
      <c r="C579" s="64" t="s">
        <v>171</v>
      </c>
      <c r="D579" s="64"/>
      <c r="E579" s="51">
        <v>200</v>
      </c>
      <c r="F579" s="42" t="s">
        <v>238</v>
      </c>
    </row>
    <row r="580" spans="1:6" ht="28.5" customHeight="1" x14ac:dyDescent="0.35">
      <c r="A580" s="27">
        <v>42549</v>
      </c>
      <c r="B580" s="64" t="s">
        <v>711</v>
      </c>
      <c r="C580" s="64" t="s">
        <v>341</v>
      </c>
      <c r="D580" s="64"/>
      <c r="E580" s="51">
        <v>300</v>
      </c>
      <c r="F580" s="42" t="s">
        <v>238</v>
      </c>
    </row>
    <row r="581" spans="1:6" ht="28.5" customHeight="1" x14ac:dyDescent="0.35">
      <c r="A581" s="27">
        <v>42549</v>
      </c>
      <c r="B581" s="64" t="s">
        <v>712</v>
      </c>
      <c r="C581" s="64" t="s">
        <v>713</v>
      </c>
      <c r="D581" s="64"/>
      <c r="E581" s="51">
        <v>300</v>
      </c>
      <c r="F581" s="42" t="s">
        <v>238</v>
      </c>
    </row>
    <row r="582" spans="1:6" ht="28.5" customHeight="1" x14ac:dyDescent="0.35">
      <c r="A582" s="27">
        <v>42549</v>
      </c>
      <c r="B582" s="64" t="s">
        <v>714</v>
      </c>
      <c r="C582" s="64" t="s">
        <v>715</v>
      </c>
      <c r="D582" s="64"/>
      <c r="E582" s="51">
        <v>100</v>
      </c>
      <c r="F582" s="42" t="s">
        <v>238</v>
      </c>
    </row>
    <row r="583" spans="1:6" ht="28.5" customHeight="1" x14ac:dyDescent="0.35">
      <c r="A583" s="27">
        <v>42549</v>
      </c>
      <c r="B583" s="64" t="s">
        <v>716</v>
      </c>
      <c r="C583" s="64" t="s">
        <v>717</v>
      </c>
      <c r="D583" s="64"/>
      <c r="E583" s="51">
        <v>100</v>
      </c>
      <c r="F583" s="42" t="s">
        <v>238</v>
      </c>
    </row>
    <row r="584" spans="1:6" ht="28.5" customHeight="1" x14ac:dyDescent="0.35">
      <c r="A584" s="27">
        <v>42549</v>
      </c>
      <c r="B584" s="64" t="s">
        <v>718</v>
      </c>
      <c r="C584" s="64" t="s">
        <v>176</v>
      </c>
      <c r="D584" s="64"/>
      <c r="E584" s="51">
        <v>100</v>
      </c>
      <c r="F584" s="42" t="s">
        <v>238</v>
      </c>
    </row>
    <row r="585" spans="1:6" ht="28.5" customHeight="1" x14ac:dyDescent="0.35">
      <c r="A585" s="27">
        <v>42549</v>
      </c>
      <c r="B585" s="64" t="s">
        <v>719</v>
      </c>
      <c r="C585" s="64"/>
      <c r="D585" s="64"/>
      <c r="E585" s="51">
        <v>100</v>
      </c>
      <c r="F585" s="42" t="s">
        <v>238</v>
      </c>
    </row>
    <row r="586" spans="1:6" ht="28.5" customHeight="1" x14ac:dyDescent="0.35">
      <c r="A586" s="27">
        <v>42549</v>
      </c>
      <c r="B586" s="64" t="s">
        <v>720</v>
      </c>
      <c r="C586" s="64" t="s">
        <v>721</v>
      </c>
      <c r="D586" s="64"/>
      <c r="E586" s="51">
        <v>500</v>
      </c>
      <c r="F586" s="42" t="s">
        <v>238</v>
      </c>
    </row>
    <row r="587" spans="1:6" ht="28.5" customHeight="1" x14ac:dyDescent="0.35">
      <c r="A587" s="27">
        <v>42549</v>
      </c>
      <c r="B587" s="64" t="s">
        <v>722</v>
      </c>
      <c r="C587" s="64" t="s">
        <v>703</v>
      </c>
      <c r="D587" s="64"/>
      <c r="E587" s="51">
        <v>300</v>
      </c>
      <c r="F587" s="42" t="s">
        <v>238</v>
      </c>
    </row>
    <row r="588" spans="1:6" ht="28.5" customHeight="1" x14ac:dyDescent="0.35">
      <c r="A588" s="27">
        <v>42549</v>
      </c>
      <c r="B588" s="64" t="s">
        <v>723</v>
      </c>
      <c r="C588" s="64" t="s">
        <v>258</v>
      </c>
      <c r="D588" s="64"/>
      <c r="E588" s="51">
        <v>25</v>
      </c>
      <c r="F588" s="42" t="s">
        <v>238</v>
      </c>
    </row>
    <row r="589" spans="1:6" ht="28.5" customHeight="1" x14ac:dyDescent="0.35">
      <c r="A589" s="27">
        <v>42549</v>
      </c>
      <c r="B589" s="64" t="s">
        <v>724</v>
      </c>
      <c r="C589" s="64" t="s">
        <v>382</v>
      </c>
      <c r="D589" s="64"/>
      <c r="E589" s="51">
        <v>25</v>
      </c>
      <c r="F589" s="42" t="s">
        <v>238</v>
      </c>
    </row>
    <row r="590" spans="1:6" ht="28.5" customHeight="1" x14ac:dyDescent="0.35">
      <c r="A590" s="27">
        <v>42549</v>
      </c>
      <c r="B590" s="64" t="s">
        <v>247</v>
      </c>
      <c r="C590" s="64" t="s">
        <v>247</v>
      </c>
      <c r="D590" s="64"/>
      <c r="E590" s="51">
        <v>300</v>
      </c>
      <c r="F590" s="42" t="s">
        <v>238</v>
      </c>
    </row>
    <row r="591" spans="1:6" ht="28.5" customHeight="1" x14ac:dyDescent="0.35">
      <c r="A591" s="27">
        <v>42549</v>
      </c>
      <c r="B591" s="64" t="s">
        <v>725</v>
      </c>
      <c r="C591" s="64" t="s">
        <v>247</v>
      </c>
      <c r="D591" s="64"/>
      <c r="E591" s="51">
        <v>100</v>
      </c>
      <c r="F591" s="42" t="s">
        <v>238</v>
      </c>
    </row>
    <row r="592" spans="1:6" ht="28.5" customHeight="1" x14ac:dyDescent="0.35">
      <c r="A592" s="27">
        <v>42549</v>
      </c>
      <c r="B592" s="64" t="s">
        <v>726</v>
      </c>
      <c r="C592" s="64" t="s">
        <v>360</v>
      </c>
      <c r="D592" s="64"/>
      <c r="E592" s="51">
        <v>100</v>
      </c>
      <c r="F592" s="42" t="s">
        <v>238</v>
      </c>
    </row>
    <row r="593" spans="1:6" ht="28.5" customHeight="1" x14ac:dyDescent="0.35">
      <c r="A593" s="27">
        <v>42549</v>
      </c>
      <c r="B593" s="64" t="s">
        <v>727</v>
      </c>
      <c r="C593" s="64" t="s">
        <v>337</v>
      </c>
      <c r="D593" s="64"/>
      <c r="E593" s="51">
        <v>300</v>
      </c>
      <c r="F593" s="42" t="s">
        <v>238</v>
      </c>
    </row>
    <row r="594" spans="1:6" ht="28.5" customHeight="1" x14ac:dyDescent="0.35">
      <c r="A594" s="27">
        <v>42549</v>
      </c>
      <c r="B594" s="64" t="s">
        <v>353</v>
      </c>
      <c r="C594" s="64" t="s">
        <v>463</v>
      </c>
      <c r="D594" s="64"/>
      <c r="E594" s="51">
        <v>300</v>
      </c>
      <c r="F594" s="42" t="s">
        <v>238</v>
      </c>
    </row>
    <row r="595" spans="1:6" ht="28.5" customHeight="1" x14ac:dyDescent="0.35">
      <c r="A595" s="27">
        <v>42549</v>
      </c>
      <c r="B595" s="64" t="s">
        <v>728</v>
      </c>
      <c r="C595" s="64" t="s">
        <v>729</v>
      </c>
      <c r="D595" s="64"/>
      <c r="E595" s="51">
        <v>100</v>
      </c>
      <c r="F595" s="42" t="s">
        <v>238</v>
      </c>
    </row>
    <row r="596" spans="1:6" ht="28.5" customHeight="1" x14ac:dyDescent="0.35">
      <c r="A596" s="27">
        <v>42549</v>
      </c>
      <c r="B596" s="64" t="s">
        <v>730</v>
      </c>
      <c r="C596" s="64"/>
      <c r="D596" s="64"/>
      <c r="E596" s="51">
        <v>100</v>
      </c>
      <c r="F596" s="42" t="s">
        <v>238</v>
      </c>
    </row>
    <row r="597" spans="1:6" ht="28.5" customHeight="1" x14ac:dyDescent="0.35">
      <c r="A597" s="27">
        <v>42549</v>
      </c>
      <c r="B597" s="64" t="s">
        <v>731</v>
      </c>
      <c r="C597" s="64" t="s">
        <v>732</v>
      </c>
      <c r="D597" s="64"/>
      <c r="E597" s="51">
        <v>300</v>
      </c>
      <c r="F597" s="42" t="s">
        <v>238</v>
      </c>
    </row>
    <row r="598" spans="1:6" ht="28.5" customHeight="1" x14ac:dyDescent="0.35">
      <c r="A598" s="27">
        <v>42549</v>
      </c>
      <c r="B598" s="64" t="s">
        <v>733</v>
      </c>
      <c r="C598" s="64"/>
      <c r="D598" s="64"/>
      <c r="E598" s="51">
        <v>300</v>
      </c>
      <c r="F598" s="42" t="s">
        <v>238</v>
      </c>
    </row>
    <row r="599" spans="1:6" ht="28.5" customHeight="1" x14ac:dyDescent="0.35">
      <c r="A599" s="27">
        <v>42549</v>
      </c>
      <c r="B599" s="64" t="s">
        <v>215</v>
      </c>
      <c r="C599" s="64"/>
      <c r="D599" s="64"/>
      <c r="E599" s="51">
        <v>100</v>
      </c>
      <c r="F599" s="42" t="s">
        <v>238</v>
      </c>
    </row>
    <row r="600" spans="1:6" ht="28.5" customHeight="1" x14ac:dyDescent="0.35">
      <c r="A600" s="27">
        <v>42549</v>
      </c>
      <c r="B600" s="64" t="s">
        <v>734</v>
      </c>
      <c r="C600" s="64" t="s">
        <v>735</v>
      </c>
      <c r="D600" s="64"/>
      <c r="E600" s="51">
        <v>50</v>
      </c>
      <c r="F600" s="42" t="s">
        <v>238</v>
      </c>
    </row>
    <row r="601" spans="1:6" ht="28.5" customHeight="1" x14ac:dyDescent="0.35">
      <c r="A601" s="27">
        <v>42549</v>
      </c>
      <c r="B601" s="64" t="s">
        <v>736</v>
      </c>
      <c r="C601" s="64" t="s">
        <v>721</v>
      </c>
      <c r="D601" s="64"/>
      <c r="E601" s="51">
        <v>2000</v>
      </c>
      <c r="F601" s="42" t="s">
        <v>238</v>
      </c>
    </row>
    <row r="602" spans="1:6" ht="28.5" customHeight="1" x14ac:dyDescent="0.35">
      <c r="A602" s="27">
        <v>42549</v>
      </c>
      <c r="B602" s="64" t="s">
        <v>737</v>
      </c>
      <c r="C602" s="64" t="s">
        <v>19</v>
      </c>
      <c r="D602" s="64"/>
      <c r="E602" s="51">
        <v>500</v>
      </c>
      <c r="F602" s="42" t="s">
        <v>238</v>
      </c>
    </row>
    <row r="603" spans="1:6" ht="28.5" customHeight="1" x14ac:dyDescent="0.35">
      <c r="A603" s="27">
        <v>42549</v>
      </c>
      <c r="B603" s="64" t="s">
        <v>462</v>
      </c>
      <c r="C603" s="64" t="s">
        <v>247</v>
      </c>
      <c r="D603" s="64"/>
      <c r="E603" s="51">
        <v>25</v>
      </c>
      <c r="F603" s="42" t="s">
        <v>238</v>
      </c>
    </row>
    <row r="604" spans="1:6" ht="28.5" customHeight="1" x14ac:dyDescent="0.35">
      <c r="A604" s="27">
        <v>42549</v>
      </c>
      <c r="B604" s="64" t="s">
        <v>738</v>
      </c>
      <c r="C604" s="64" t="s">
        <v>342</v>
      </c>
      <c r="D604" s="64"/>
      <c r="E604" s="51">
        <v>500</v>
      </c>
      <c r="F604" s="42" t="s">
        <v>238</v>
      </c>
    </row>
    <row r="605" spans="1:6" ht="28.5" customHeight="1" x14ac:dyDescent="0.35">
      <c r="A605" s="27">
        <v>42549</v>
      </c>
      <c r="B605" s="64" t="s">
        <v>739</v>
      </c>
      <c r="C605" s="64" t="s">
        <v>438</v>
      </c>
      <c r="D605" s="64"/>
      <c r="E605" s="51">
        <v>100</v>
      </c>
      <c r="F605" s="42" t="s">
        <v>238</v>
      </c>
    </row>
    <row r="606" spans="1:6" ht="28.5" customHeight="1" x14ac:dyDescent="0.35">
      <c r="A606" s="27">
        <v>42549</v>
      </c>
      <c r="B606" s="64" t="s">
        <v>740</v>
      </c>
      <c r="C606" s="64" t="s">
        <v>341</v>
      </c>
      <c r="D606" s="64"/>
      <c r="E606" s="51">
        <v>100</v>
      </c>
      <c r="F606" s="42" t="s">
        <v>238</v>
      </c>
    </row>
    <row r="607" spans="1:6" ht="28.5" customHeight="1" x14ac:dyDescent="0.35">
      <c r="A607" s="27">
        <v>42549</v>
      </c>
      <c r="B607" s="64" t="s">
        <v>642</v>
      </c>
      <c r="C607" s="64" t="s">
        <v>741</v>
      </c>
      <c r="D607" s="64"/>
      <c r="E607" s="51">
        <v>100</v>
      </c>
      <c r="F607" s="42" t="s">
        <v>238</v>
      </c>
    </row>
    <row r="608" spans="1:6" ht="28.5" customHeight="1" x14ac:dyDescent="0.35">
      <c r="A608" s="27">
        <v>42549</v>
      </c>
      <c r="B608" s="64" t="s">
        <v>742</v>
      </c>
      <c r="C608" s="64" t="s">
        <v>565</v>
      </c>
      <c r="D608" s="64"/>
      <c r="E608" s="51">
        <v>300</v>
      </c>
      <c r="F608" s="42" t="s">
        <v>238</v>
      </c>
    </row>
    <row r="609" spans="1:6" ht="28.5" customHeight="1" x14ac:dyDescent="0.35">
      <c r="A609" s="27">
        <v>42549</v>
      </c>
      <c r="B609" s="64" t="s">
        <v>743</v>
      </c>
      <c r="C609" s="64" t="s">
        <v>545</v>
      </c>
      <c r="D609" s="64"/>
      <c r="E609" s="51">
        <v>300</v>
      </c>
      <c r="F609" s="42" t="s">
        <v>238</v>
      </c>
    </row>
    <row r="610" spans="1:6" ht="28.5" customHeight="1" x14ac:dyDescent="0.35">
      <c r="A610" s="27">
        <v>42549</v>
      </c>
      <c r="B610" s="64" t="s">
        <v>215</v>
      </c>
      <c r="C610" s="64"/>
      <c r="D610" s="64"/>
      <c r="E610" s="51">
        <v>100</v>
      </c>
      <c r="F610" s="42" t="s">
        <v>238</v>
      </c>
    </row>
    <row r="611" spans="1:6" ht="28.5" customHeight="1" x14ac:dyDescent="0.35">
      <c r="A611" s="27">
        <v>42549</v>
      </c>
      <c r="B611" s="64" t="s">
        <v>744</v>
      </c>
      <c r="C611" s="64" t="s">
        <v>745</v>
      </c>
      <c r="D611" s="64"/>
      <c r="E611" s="51">
        <v>250</v>
      </c>
      <c r="F611" s="42" t="s">
        <v>238</v>
      </c>
    </row>
    <row r="612" spans="1:6" ht="28.5" customHeight="1" x14ac:dyDescent="0.35">
      <c r="A612" s="27">
        <v>42550</v>
      </c>
      <c r="B612" s="64" t="s">
        <v>746</v>
      </c>
      <c r="C612" s="64" t="s">
        <v>456</v>
      </c>
      <c r="D612" s="64"/>
      <c r="E612" s="51">
        <v>100</v>
      </c>
      <c r="F612" s="42" t="s">
        <v>238</v>
      </c>
    </row>
    <row r="613" spans="1:6" ht="28.5" customHeight="1" x14ac:dyDescent="0.35">
      <c r="A613" s="27">
        <v>42550</v>
      </c>
      <c r="B613" s="64" t="s">
        <v>747</v>
      </c>
      <c r="C613" s="64" t="s">
        <v>356</v>
      </c>
      <c r="D613" s="64"/>
      <c r="E613" s="51">
        <v>100</v>
      </c>
      <c r="F613" s="42" t="s">
        <v>238</v>
      </c>
    </row>
    <row r="614" spans="1:6" ht="28.5" customHeight="1" x14ac:dyDescent="0.35">
      <c r="A614" s="27">
        <v>42550</v>
      </c>
      <c r="B614" s="64" t="s">
        <v>215</v>
      </c>
      <c r="C614" s="64"/>
      <c r="D614" s="64"/>
      <c r="E614" s="51">
        <v>25</v>
      </c>
      <c r="F614" s="42" t="s">
        <v>238</v>
      </c>
    </row>
    <row r="615" spans="1:6" ht="28.5" customHeight="1" x14ac:dyDescent="0.35">
      <c r="A615" s="27">
        <v>42550</v>
      </c>
      <c r="B615" s="64"/>
      <c r="C615" s="64" t="s">
        <v>356</v>
      </c>
      <c r="D615" s="64"/>
      <c r="E615" s="51">
        <v>25</v>
      </c>
      <c r="F615" s="42" t="s">
        <v>238</v>
      </c>
    </row>
    <row r="616" spans="1:6" ht="28.5" customHeight="1" x14ac:dyDescent="0.35">
      <c r="A616" s="27">
        <v>42550</v>
      </c>
      <c r="B616" s="64" t="s">
        <v>748</v>
      </c>
      <c r="C616" s="64" t="s">
        <v>126</v>
      </c>
      <c r="D616" s="64"/>
      <c r="E616" s="51">
        <v>100</v>
      </c>
      <c r="F616" s="42" t="s">
        <v>238</v>
      </c>
    </row>
    <row r="617" spans="1:6" ht="29.5" customHeight="1" x14ac:dyDescent="0.35">
      <c r="A617" s="27">
        <v>42550</v>
      </c>
      <c r="B617" s="64" t="s">
        <v>662</v>
      </c>
      <c r="C617" s="64" t="s">
        <v>389</v>
      </c>
      <c r="D617" s="64"/>
      <c r="E617" s="51">
        <v>100</v>
      </c>
      <c r="F617" s="42" t="s">
        <v>238</v>
      </c>
    </row>
    <row r="618" spans="1:6" ht="28.5" customHeight="1" x14ac:dyDescent="0.35">
      <c r="A618" s="27">
        <v>42550</v>
      </c>
      <c r="B618" s="64" t="s">
        <v>749</v>
      </c>
      <c r="C618" s="64" t="s">
        <v>441</v>
      </c>
      <c r="D618" s="64"/>
      <c r="E618" s="51">
        <v>300</v>
      </c>
      <c r="F618" s="42" t="s">
        <v>238</v>
      </c>
    </row>
    <row r="619" spans="1:6" ht="28.5" customHeight="1" x14ac:dyDescent="0.35">
      <c r="A619" s="27">
        <v>42550</v>
      </c>
      <c r="B619" s="64" t="s">
        <v>750</v>
      </c>
      <c r="C619" s="64" t="s">
        <v>247</v>
      </c>
      <c r="D619" s="64"/>
      <c r="E619" s="51">
        <v>250</v>
      </c>
      <c r="F619" s="42" t="s">
        <v>238</v>
      </c>
    </row>
    <row r="620" spans="1:6" ht="28.5" customHeight="1" x14ac:dyDescent="0.35">
      <c r="A620" s="27">
        <v>42550</v>
      </c>
      <c r="B620" s="64" t="s">
        <v>751</v>
      </c>
      <c r="C620" s="64" t="s">
        <v>360</v>
      </c>
      <c r="D620" s="64"/>
      <c r="E620" s="51">
        <v>100</v>
      </c>
      <c r="F620" s="42" t="s">
        <v>238</v>
      </c>
    </row>
    <row r="621" spans="1:6" ht="28.5" customHeight="1" x14ac:dyDescent="0.35">
      <c r="A621" s="27">
        <v>42550</v>
      </c>
      <c r="B621" s="64" t="s">
        <v>215</v>
      </c>
      <c r="C621" s="64"/>
      <c r="D621" s="64"/>
      <c r="E621" s="51">
        <v>300</v>
      </c>
      <c r="F621" s="42" t="s">
        <v>238</v>
      </c>
    </row>
    <row r="622" spans="1:6" ht="28.5" customHeight="1" x14ac:dyDescent="0.35">
      <c r="A622" s="27">
        <v>42550</v>
      </c>
      <c r="B622" s="64" t="s">
        <v>752</v>
      </c>
      <c r="C622" s="64" t="s">
        <v>753</v>
      </c>
      <c r="D622" s="64"/>
      <c r="E622" s="51">
        <v>25</v>
      </c>
      <c r="F622" s="42" t="s">
        <v>238</v>
      </c>
    </row>
    <row r="623" spans="1:6" ht="28.5" customHeight="1" x14ac:dyDescent="0.35">
      <c r="A623" s="27">
        <v>42550</v>
      </c>
      <c r="B623" s="64" t="s">
        <v>754</v>
      </c>
      <c r="C623" s="64" t="s">
        <v>755</v>
      </c>
      <c r="D623" s="64"/>
      <c r="E623" s="51">
        <v>300</v>
      </c>
      <c r="F623" s="42" t="s">
        <v>238</v>
      </c>
    </row>
    <row r="624" spans="1:6" ht="28.5" customHeight="1" x14ac:dyDescent="0.35">
      <c r="A624" s="27">
        <v>42550</v>
      </c>
      <c r="B624" s="64" t="s">
        <v>756</v>
      </c>
      <c r="C624" s="64" t="s">
        <v>659</v>
      </c>
      <c r="D624" s="64"/>
      <c r="E624" s="51">
        <v>50</v>
      </c>
      <c r="F624" s="42" t="s">
        <v>238</v>
      </c>
    </row>
    <row r="625" spans="1:6" ht="28.5" customHeight="1" x14ac:dyDescent="0.35">
      <c r="A625" s="27">
        <v>42550</v>
      </c>
      <c r="B625" s="64" t="s">
        <v>757</v>
      </c>
      <c r="C625" s="64" t="s">
        <v>356</v>
      </c>
      <c r="D625" s="64"/>
      <c r="E625" s="51">
        <v>100</v>
      </c>
      <c r="F625" s="42" t="s">
        <v>238</v>
      </c>
    </row>
    <row r="626" spans="1:6" ht="28.5" customHeight="1" x14ac:dyDescent="0.35">
      <c r="A626" s="27">
        <v>42550</v>
      </c>
      <c r="B626" s="64" t="s">
        <v>758</v>
      </c>
      <c r="C626" s="64" t="s">
        <v>360</v>
      </c>
      <c r="D626" s="64"/>
      <c r="E626" s="51">
        <v>500</v>
      </c>
      <c r="F626" s="42" t="s">
        <v>238</v>
      </c>
    </row>
    <row r="627" spans="1:6" ht="28.5" customHeight="1" x14ac:dyDescent="0.35">
      <c r="A627" s="27">
        <v>42550</v>
      </c>
      <c r="B627" s="64" t="s">
        <v>759</v>
      </c>
      <c r="C627" s="64" t="s">
        <v>247</v>
      </c>
      <c r="D627" s="64"/>
      <c r="E627" s="51">
        <v>50</v>
      </c>
      <c r="F627" s="42" t="s">
        <v>238</v>
      </c>
    </row>
    <row r="628" spans="1:6" ht="28.5" customHeight="1" x14ac:dyDescent="0.35">
      <c r="A628" s="27">
        <v>42550</v>
      </c>
      <c r="B628" s="64" t="s">
        <v>351</v>
      </c>
      <c r="C628" s="64" t="s">
        <v>352</v>
      </c>
      <c r="D628" s="64"/>
      <c r="E628" s="51">
        <v>100</v>
      </c>
      <c r="F628" s="42" t="s">
        <v>238</v>
      </c>
    </row>
    <row r="629" spans="1:6" ht="28.5" customHeight="1" x14ac:dyDescent="0.35">
      <c r="A629" s="27">
        <v>42550</v>
      </c>
      <c r="B629" s="64" t="s">
        <v>760</v>
      </c>
      <c r="C629" s="64" t="s">
        <v>38</v>
      </c>
      <c r="D629" s="64"/>
      <c r="E629" s="51">
        <v>100</v>
      </c>
      <c r="F629" s="42" t="s">
        <v>238</v>
      </c>
    </row>
    <row r="630" spans="1:6" ht="28.5" customHeight="1" x14ac:dyDescent="0.35">
      <c r="A630" s="27">
        <v>42550</v>
      </c>
      <c r="B630" s="64" t="s">
        <v>761</v>
      </c>
      <c r="C630" s="64" t="s">
        <v>337</v>
      </c>
      <c r="D630" s="64"/>
      <c r="E630" s="51">
        <v>100</v>
      </c>
      <c r="F630" s="42" t="s">
        <v>238</v>
      </c>
    </row>
    <row r="631" spans="1:6" ht="28.5" customHeight="1" x14ac:dyDescent="0.35">
      <c r="A631" s="27">
        <v>42550</v>
      </c>
      <c r="B631" s="64" t="s">
        <v>762</v>
      </c>
      <c r="C631" s="64"/>
      <c r="D631" s="64"/>
      <c r="E631" s="51">
        <v>25</v>
      </c>
      <c r="F631" s="42" t="s">
        <v>238</v>
      </c>
    </row>
    <row r="632" spans="1:6" ht="28.5" customHeight="1" x14ac:dyDescent="0.35">
      <c r="A632" s="27">
        <v>42550</v>
      </c>
      <c r="B632" s="64" t="s">
        <v>355</v>
      </c>
      <c r="C632" s="64" t="s">
        <v>356</v>
      </c>
      <c r="D632" s="64"/>
      <c r="E632" s="51">
        <v>25</v>
      </c>
      <c r="F632" s="42" t="s">
        <v>238</v>
      </c>
    </row>
    <row r="633" spans="1:6" ht="28.5" customHeight="1" x14ac:dyDescent="0.35">
      <c r="A633" s="27">
        <v>42550</v>
      </c>
      <c r="B633" s="64" t="s">
        <v>763</v>
      </c>
      <c r="C633" s="64" t="s">
        <v>506</v>
      </c>
      <c r="D633" s="64"/>
      <c r="E633" s="51">
        <v>300</v>
      </c>
      <c r="F633" s="42" t="s">
        <v>238</v>
      </c>
    </row>
    <row r="634" spans="1:6" ht="28.5" customHeight="1" x14ac:dyDescent="0.35">
      <c r="A634" s="27">
        <v>42550</v>
      </c>
      <c r="B634" s="64" t="s">
        <v>764</v>
      </c>
      <c r="C634" s="64" t="s">
        <v>247</v>
      </c>
      <c r="D634" s="64"/>
      <c r="E634" s="51">
        <v>300</v>
      </c>
      <c r="F634" s="42" t="s">
        <v>238</v>
      </c>
    </row>
    <row r="635" spans="1:6" ht="28.5" customHeight="1" x14ac:dyDescent="0.35">
      <c r="A635" s="27">
        <v>42550</v>
      </c>
      <c r="B635" s="64" t="s">
        <v>215</v>
      </c>
      <c r="C635" s="64"/>
      <c r="D635" s="64"/>
      <c r="E635" s="51">
        <v>100</v>
      </c>
      <c r="F635" s="42" t="s">
        <v>238</v>
      </c>
    </row>
    <row r="636" spans="1:6" ht="28.5" customHeight="1" x14ac:dyDescent="0.35">
      <c r="A636" s="27">
        <v>42550</v>
      </c>
      <c r="B636" s="64" t="s">
        <v>765</v>
      </c>
      <c r="C636" s="64" t="s">
        <v>279</v>
      </c>
      <c r="D636" s="64"/>
      <c r="E636" s="51">
        <v>250</v>
      </c>
      <c r="F636" s="42" t="s">
        <v>238</v>
      </c>
    </row>
    <row r="637" spans="1:6" ht="28.5" customHeight="1" x14ac:dyDescent="0.35">
      <c r="A637" s="27">
        <v>42550</v>
      </c>
      <c r="B637" s="64" t="s">
        <v>766</v>
      </c>
      <c r="C637" s="64" t="s">
        <v>767</v>
      </c>
      <c r="D637" s="64"/>
      <c r="E637" s="51">
        <v>300</v>
      </c>
      <c r="F637" s="42" t="s">
        <v>238</v>
      </c>
    </row>
    <row r="638" spans="1:6" ht="28.5" customHeight="1" x14ac:dyDescent="0.35">
      <c r="A638" s="27">
        <v>42551</v>
      </c>
      <c r="B638" s="64" t="s">
        <v>768</v>
      </c>
      <c r="C638" s="64" t="s">
        <v>769</v>
      </c>
      <c r="D638" s="64"/>
      <c r="E638" s="51">
        <v>300</v>
      </c>
      <c r="F638" s="42" t="s">
        <v>238</v>
      </c>
    </row>
    <row r="639" spans="1:6" ht="28.5" customHeight="1" x14ac:dyDescent="0.35">
      <c r="A639" s="27">
        <v>42551</v>
      </c>
      <c r="B639" s="64" t="s">
        <v>770</v>
      </c>
      <c r="C639" s="64"/>
      <c r="D639" s="64"/>
      <c r="E639" s="51">
        <v>50</v>
      </c>
      <c r="F639" s="42" t="s">
        <v>238</v>
      </c>
    </row>
    <row r="640" spans="1:6" ht="28.5" customHeight="1" x14ac:dyDescent="0.35">
      <c r="A640" s="27">
        <v>42551</v>
      </c>
      <c r="B640" s="64" t="s">
        <v>771</v>
      </c>
      <c r="C640" s="64" t="s">
        <v>247</v>
      </c>
      <c r="D640" s="64"/>
      <c r="E640" s="51">
        <v>100</v>
      </c>
      <c r="F640" s="42" t="s">
        <v>238</v>
      </c>
    </row>
    <row r="641" spans="1:6" ht="28.5" customHeight="1" x14ac:dyDescent="0.35">
      <c r="A641" s="27">
        <v>42551</v>
      </c>
      <c r="B641" s="64" t="s">
        <v>772</v>
      </c>
      <c r="C641" s="64" t="s">
        <v>337</v>
      </c>
      <c r="D641" s="64"/>
      <c r="E641" s="51">
        <v>100</v>
      </c>
      <c r="F641" s="42" t="s">
        <v>238</v>
      </c>
    </row>
    <row r="642" spans="1:6" ht="28.5" customHeight="1" x14ac:dyDescent="0.35">
      <c r="A642" s="27">
        <v>42551</v>
      </c>
      <c r="B642" s="64" t="s">
        <v>773</v>
      </c>
      <c r="C642" s="64" t="s">
        <v>318</v>
      </c>
      <c r="D642" s="64"/>
      <c r="E642" s="51">
        <v>1000</v>
      </c>
      <c r="F642" s="42" t="s">
        <v>238</v>
      </c>
    </row>
    <row r="643" spans="1:6" ht="28.5" customHeight="1" x14ac:dyDescent="0.35">
      <c r="A643" s="27">
        <v>42551</v>
      </c>
      <c r="B643" s="64" t="s">
        <v>631</v>
      </c>
      <c r="C643" s="64" t="s">
        <v>352</v>
      </c>
      <c r="D643" s="64"/>
      <c r="E643" s="51">
        <v>100</v>
      </c>
      <c r="F643" s="42" t="s">
        <v>238</v>
      </c>
    </row>
    <row r="644" spans="1:6" ht="28.5" customHeight="1" x14ac:dyDescent="0.35">
      <c r="A644" s="27">
        <v>42551</v>
      </c>
      <c r="B644" s="64" t="s">
        <v>774</v>
      </c>
      <c r="C644" s="64" t="s">
        <v>775</v>
      </c>
      <c r="D644" s="64"/>
      <c r="E644" s="51">
        <v>300</v>
      </c>
      <c r="F644" s="42" t="s">
        <v>238</v>
      </c>
    </row>
    <row r="645" spans="1:6" ht="28.5" customHeight="1" x14ac:dyDescent="0.35">
      <c r="A645" s="27">
        <v>42551</v>
      </c>
      <c r="B645" s="64" t="s">
        <v>776</v>
      </c>
      <c r="C645" s="64" t="s">
        <v>427</v>
      </c>
      <c r="D645" s="64"/>
      <c r="E645" s="51">
        <v>100</v>
      </c>
      <c r="F645" s="42" t="s">
        <v>238</v>
      </c>
    </row>
    <row r="646" spans="1:6" ht="28.5" customHeight="1" x14ac:dyDescent="0.35">
      <c r="A646" s="27">
        <v>42551</v>
      </c>
      <c r="B646" s="64" t="s">
        <v>777</v>
      </c>
      <c r="C646" s="64" t="s">
        <v>19</v>
      </c>
      <c r="D646" s="64"/>
      <c r="E646" s="51">
        <v>25</v>
      </c>
      <c r="F646" s="42" t="s">
        <v>238</v>
      </c>
    </row>
    <row r="647" spans="1:6" ht="28.5" customHeight="1" x14ac:dyDescent="0.35">
      <c r="A647" s="27">
        <v>42551</v>
      </c>
      <c r="B647" s="64" t="s">
        <v>778</v>
      </c>
      <c r="C647" s="64" t="s">
        <v>779</v>
      </c>
      <c r="D647" s="64"/>
      <c r="E647" s="51">
        <v>100</v>
      </c>
      <c r="F647" s="42" t="s">
        <v>238</v>
      </c>
    </row>
    <row r="648" spans="1:6" ht="28.5" customHeight="1" x14ac:dyDescent="0.35">
      <c r="A648" s="27">
        <v>42551</v>
      </c>
      <c r="B648" s="64" t="s">
        <v>780</v>
      </c>
      <c r="C648" s="64" t="s">
        <v>256</v>
      </c>
      <c r="D648" s="64"/>
      <c r="E648" s="51">
        <v>25</v>
      </c>
      <c r="F648" s="42" t="s">
        <v>238</v>
      </c>
    </row>
    <row r="649" spans="1:6" ht="28.5" customHeight="1" x14ac:dyDescent="0.35">
      <c r="A649" s="27">
        <v>42551</v>
      </c>
      <c r="B649" s="64" t="s">
        <v>781</v>
      </c>
      <c r="C649" s="64" t="s">
        <v>282</v>
      </c>
      <c r="D649" s="64"/>
      <c r="E649" s="51">
        <v>500</v>
      </c>
      <c r="F649" s="42" t="s">
        <v>238</v>
      </c>
    </row>
    <row r="650" spans="1:6" ht="28.5" customHeight="1" x14ac:dyDescent="0.35">
      <c r="A650" s="27">
        <v>42551</v>
      </c>
      <c r="B650" s="64" t="s">
        <v>782</v>
      </c>
      <c r="C650" s="64" t="s">
        <v>452</v>
      </c>
      <c r="D650" s="64"/>
      <c r="E650" s="51">
        <v>70</v>
      </c>
      <c r="F650" s="42" t="s">
        <v>238</v>
      </c>
    </row>
    <row r="651" spans="1:6" ht="28.5" customHeight="1" x14ac:dyDescent="0.35">
      <c r="A651" s="27">
        <v>42551</v>
      </c>
      <c r="B651" s="64" t="s">
        <v>783</v>
      </c>
      <c r="C651" s="64" t="s">
        <v>625</v>
      </c>
      <c r="D651" s="64"/>
      <c r="E651" s="51">
        <v>25</v>
      </c>
      <c r="F651" s="42" t="s">
        <v>238</v>
      </c>
    </row>
    <row r="652" spans="1:6" ht="28.5" customHeight="1" x14ac:dyDescent="0.35">
      <c r="A652" s="27">
        <v>42552</v>
      </c>
      <c r="B652" s="64" t="s">
        <v>784</v>
      </c>
      <c r="C652" s="64" t="s">
        <v>342</v>
      </c>
      <c r="D652" s="64"/>
      <c r="E652" s="51">
        <v>2000</v>
      </c>
      <c r="F652" s="42" t="s">
        <v>238</v>
      </c>
    </row>
    <row r="653" spans="1:6" ht="28.5" customHeight="1" x14ac:dyDescent="0.35">
      <c r="A653" s="27">
        <v>42552</v>
      </c>
      <c r="B653" s="20" t="s">
        <v>785</v>
      </c>
      <c r="C653" s="64" t="s">
        <v>337</v>
      </c>
      <c r="D653" s="64"/>
      <c r="E653" s="51">
        <v>100</v>
      </c>
      <c r="F653" s="42" t="s">
        <v>238</v>
      </c>
    </row>
    <row r="654" spans="1:6" ht="28.5" customHeight="1" x14ac:dyDescent="0.35">
      <c r="A654" s="27">
        <v>42552</v>
      </c>
      <c r="B654" s="64" t="s">
        <v>786</v>
      </c>
      <c r="C654" s="64" t="s">
        <v>360</v>
      </c>
      <c r="D654" s="64"/>
      <c r="E654" s="51">
        <v>100</v>
      </c>
      <c r="F654" s="42" t="s">
        <v>238</v>
      </c>
    </row>
    <row r="655" spans="1:6" ht="28.5" customHeight="1" x14ac:dyDescent="0.35">
      <c r="A655" s="27">
        <v>42552</v>
      </c>
      <c r="B655" s="64" t="s">
        <v>787</v>
      </c>
      <c r="C655" s="64" t="s">
        <v>19</v>
      </c>
      <c r="D655" s="64"/>
      <c r="E655" s="51">
        <v>300</v>
      </c>
      <c r="F655" s="42" t="s">
        <v>238</v>
      </c>
    </row>
    <row r="656" spans="1:6" ht="28.5" customHeight="1" x14ac:dyDescent="0.35">
      <c r="A656" s="27">
        <v>42552</v>
      </c>
      <c r="B656" s="64" t="s">
        <v>788</v>
      </c>
      <c r="C656" s="64"/>
      <c r="D656" s="64"/>
      <c r="E656" s="51">
        <v>1</v>
      </c>
      <c r="F656" s="42" t="s">
        <v>238</v>
      </c>
    </row>
    <row r="657" spans="1:6" ht="28.5" customHeight="1" x14ac:dyDescent="0.35">
      <c r="A657" s="27">
        <v>42552</v>
      </c>
      <c r="B657" s="64" t="s">
        <v>789</v>
      </c>
      <c r="C657" s="64" t="s">
        <v>790</v>
      </c>
      <c r="D657" s="64"/>
      <c r="E657" s="51">
        <v>300</v>
      </c>
      <c r="F657" s="42" t="s">
        <v>238</v>
      </c>
    </row>
    <row r="658" spans="1:6" ht="28.5" customHeight="1" x14ac:dyDescent="0.35">
      <c r="A658" s="27">
        <v>42552</v>
      </c>
      <c r="B658" s="64" t="s">
        <v>791</v>
      </c>
      <c r="C658" s="64"/>
      <c r="D658" s="64"/>
      <c r="E658" s="51">
        <v>100</v>
      </c>
      <c r="F658" s="42" t="s">
        <v>238</v>
      </c>
    </row>
    <row r="659" spans="1:6" ht="28.5" customHeight="1" x14ac:dyDescent="0.35">
      <c r="A659" s="27">
        <v>42552</v>
      </c>
      <c r="B659" s="64" t="s">
        <v>792</v>
      </c>
      <c r="C659" s="64" t="s">
        <v>427</v>
      </c>
      <c r="D659" s="64"/>
      <c r="E659" s="51">
        <v>300</v>
      </c>
      <c r="F659" s="42" t="s">
        <v>238</v>
      </c>
    </row>
    <row r="660" spans="1:6" ht="28.5" customHeight="1" x14ac:dyDescent="0.35">
      <c r="A660" s="27">
        <v>42552</v>
      </c>
      <c r="B660" s="64" t="s">
        <v>793</v>
      </c>
      <c r="C660" s="64" t="s">
        <v>794</v>
      </c>
      <c r="D660" s="64"/>
      <c r="E660" s="51">
        <v>100</v>
      </c>
      <c r="F660" s="42" t="s">
        <v>238</v>
      </c>
    </row>
    <row r="661" spans="1:6" ht="28.5" customHeight="1" x14ac:dyDescent="0.35">
      <c r="A661" s="27">
        <v>42552</v>
      </c>
      <c r="B661" s="64" t="s">
        <v>795</v>
      </c>
      <c r="C661" s="64" t="s">
        <v>256</v>
      </c>
      <c r="D661" s="64"/>
      <c r="E661" s="51">
        <v>300</v>
      </c>
      <c r="F661" s="42" t="s">
        <v>238</v>
      </c>
    </row>
    <row r="662" spans="1:6" ht="28.5" customHeight="1" x14ac:dyDescent="0.35">
      <c r="A662" s="27">
        <v>42552</v>
      </c>
      <c r="B662" s="64" t="s">
        <v>796</v>
      </c>
      <c r="C662" s="64" t="s">
        <v>797</v>
      </c>
      <c r="D662" s="64"/>
      <c r="E662" s="51">
        <v>200</v>
      </c>
      <c r="F662" s="42" t="s">
        <v>238</v>
      </c>
    </row>
    <row r="663" spans="1:6" ht="28.5" customHeight="1" x14ac:dyDescent="0.35">
      <c r="A663" s="27">
        <v>42552</v>
      </c>
      <c r="B663" s="64" t="s">
        <v>798</v>
      </c>
      <c r="C663" s="64" t="s">
        <v>256</v>
      </c>
      <c r="D663" s="64"/>
      <c r="E663" s="51">
        <v>1590</v>
      </c>
      <c r="F663" s="42" t="s">
        <v>238</v>
      </c>
    </row>
    <row r="664" spans="1:6" ht="28.5" customHeight="1" x14ac:dyDescent="0.35">
      <c r="A664" s="27">
        <v>42552</v>
      </c>
      <c r="B664" s="64" t="s">
        <v>799</v>
      </c>
      <c r="C664" s="64" t="s">
        <v>267</v>
      </c>
      <c r="D664" s="64"/>
      <c r="E664" s="51">
        <v>300</v>
      </c>
      <c r="F664" s="42" t="s">
        <v>238</v>
      </c>
    </row>
    <row r="665" spans="1:6" ht="28.5" customHeight="1" x14ac:dyDescent="0.35">
      <c r="A665" s="27">
        <v>42553</v>
      </c>
      <c r="B665" s="64" t="s">
        <v>800</v>
      </c>
      <c r="C665" s="64" t="s">
        <v>363</v>
      </c>
      <c r="D665" s="64"/>
      <c r="E665" s="51">
        <v>100</v>
      </c>
      <c r="F665" s="42" t="s">
        <v>238</v>
      </c>
    </row>
    <row r="666" spans="1:6" ht="28.5" customHeight="1" x14ac:dyDescent="0.35">
      <c r="A666" s="27">
        <v>42553</v>
      </c>
      <c r="B666" s="64"/>
      <c r="C666" s="64" t="s">
        <v>801</v>
      </c>
      <c r="D666" s="64"/>
      <c r="E666" s="51">
        <v>100</v>
      </c>
      <c r="F666" s="42" t="s">
        <v>238</v>
      </c>
    </row>
    <row r="667" spans="1:6" ht="28.5" customHeight="1" x14ac:dyDescent="0.35">
      <c r="A667" s="27">
        <v>42553</v>
      </c>
      <c r="B667" s="64" t="s">
        <v>802</v>
      </c>
      <c r="C667" s="64" t="s">
        <v>19</v>
      </c>
      <c r="D667" s="64"/>
      <c r="E667" s="51">
        <v>300</v>
      </c>
      <c r="F667" s="42" t="s">
        <v>238</v>
      </c>
    </row>
    <row r="668" spans="1:6" ht="28.5" customHeight="1" x14ac:dyDescent="0.35">
      <c r="A668" s="27">
        <v>42553</v>
      </c>
      <c r="B668" s="64" t="s">
        <v>803</v>
      </c>
      <c r="C668" s="64" t="s">
        <v>342</v>
      </c>
      <c r="D668" s="64"/>
      <c r="E668" s="51">
        <v>1000</v>
      </c>
      <c r="F668" s="42" t="s">
        <v>238</v>
      </c>
    </row>
    <row r="669" spans="1:6" ht="28.5" customHeight="1" x14ac:dyDescent="0.35">
      <c r="A669" s="27">
        <v>42553</v>
      </c>
      <c r="B669" s="64" t="s">
        <v>804</v>
      </c>
      <c r="C669" s="64" t="s">
        <v>452</v>
      </c>
      <c r="D669" s="64"/>
      <c r="E669" s="51">
        <v>100</v>
      </c>
      <c r="F669" s="42" t="s">
        <v>238</v>
      </c>
    </row>
    <row r="670" spans="1:6" ht="28.5" customHeight="1" x14ac:dyDescent="0.35">
      <c r="A670" s="27">
        <v>42554</v>
      </c>
      <c r="B670" s="64" t="s">
        <v>805</v>
      </c>
      <c r="C670" s="64" t="s">
        <v>797</v>
      </c>
      <c r="D670" s="64"/>
      <c r="E670" s="51">
        <v>100</v>
      </c>
      <c r="F670" s="42" t="s">
        <v>238</v>
      </c>
    </row>
    <row r="671" spans="1:6" ht="28.5" customHeight="1" x14ac:dyDescent="0.35">
      <c r="A671" s="27">
        <v>42554</v>
      </c>
      <c r="B671" s="64" t="s">
        <v>806</v>
      </c>
      <c r="C671" s="64" t="s">
        <v>703</v>
      </c>
      <c r="D671" s="64"/>
      <c r="E671" s="51">
        <v>100</v>
      </c>
      <c r="F671" s="42" t="s">
        <v>238</v>
      </c>
    </row>
    <row r="672" spans="1:6" ht="28.5" customHeight="1" x14ac:dyDescent="0.35">
      <c r="A672" s="27">
        <v>42554</v>
      </c>
      <c r="B672" s="64" t="s">
        <v>807</v>
      </c>
      <c r="C672" s="64" t="s">
        <v>337</v>
      </c>
      <c r="D672" s="64"/>
      <c r="E672" s="51">
        <v>300</v>
      </c>
      <c r="F672" s="42" t="s">
        <v>238</v>
      </c>
    </row>
    <row r="673" spans="1:6" ht="28.5" customHeight="1" x14ac:dyDescent="0.35">
      <c r="A673" s="27">
        <v>42554</v>
      </c>
      <c r="B673" s="64" t="s">
        <v>814</v>
      </c>
      <c r="C673" s="64" t="s">
        <v>815</v>
      </c>
      <c r="D673" s="64" t="s">
        <v>816</v>
      </c>
      <c r="E673" s="51">
        <v>50</v>
      </c>
      <c r="F673" s="42" t="s">
        <v>285</v>
      </c>
    </row>
    <row r="674" spans="1:6" ht="28.5" customHeight="1" x14ac:dyDescent="0.35">
      <c r="A674" s="27">
        <v>42554</v>
      </c>
      <c r="B674" s="64" t="s">
        <v>814</v>
      </c>
      <c r="C674" s="64" t="s">
        <v>815</v>
      </c>
      <c r="D674" s="64" t="s">
        <v>816</v>
      </c>
      <c r="E674" s="51">
        <v>50</v>
      </c>
      <c r="F674" s="42" t="s">
        <v>285</v>
      </c>
    </row>
    <row r="675" spans="1:6" ht="28.5" customHeight="1" x14ac:dyDescent="0.35">
      <c r="A675" s="27">
        <v>42554</v>
      </c>
      <c r="B675" s="64" t="s">
        <v>814</v>
      </c>
      <c r="C675" s="64" t="s">
        <v>815</v>
      </c>
      <c r="D675" s="64" t="s">
        <v>816</v>
      </c>
      <c r="E675" s="51">
        <v>50</v>
      </c>
      <c r="F675" s="42" t="s">
        <v>285</v>
      </c>
    </row>
    <row r="676" spans="1:6" ht="28.5" customHeight="1" x14ac:dyDescent="0.35">
      <c r="A676" s="27">
        <v>42554</v>
      </c>
      <c r="B676" s="64" t="s">
        <v>814</v>
      </c>
      <c r="C676" s="64" t="s">
        <v>815</v>
      </c>
      <c r="D676" s="64" t="s">
        <v>816</v>
      </c>
      <c r="E676" s="51">
        <v>50</v>
      </c>
      <c r="F676" s="42" t="s">
        <v>285</v>
      </c>
    </row>
    <row r="677" spans="1:6" ht="28.5" customHeight="1" x14ac:dyDescent="0.35">
      <c r="A677" s="27">
        <v>42554</v>
      </c>
      <c r="B677" s="64" t="s">
        <v>814</v>
      </c>
      <c r="C677" s="64" t="s">
        <v>815</v>
      </c>
      <c r="D677" s="64" t="s">
        <v>816</v>
      </c>
      <c r="E677" s="51">
        <v>50</v>
      </c>
      <c r="F677" s="42" t="s">
        <v>285</v>
      </c>
    </row>
    <row r="678" spans="1:6" ht="28.5" customHeight="1" x14ac:dyDescent="0.35">
      <c r="A678" s="27">
        <v>42555</v>
      </c>
      <c r="B678" s="64" t="s">
        <v>808</v>
      </c>
      <c r="C678" s="64" t="s">
        <v>337</v>
      </c>
      <c r="D678" s="64"/>
      <c r="E678" s="51">
        <v>1000</v>
      </c>
      <c r="F678" s="42" t="s">
        <v>238</v>
      </c>
    </row>
    <row r="679" spans="1:6" ht="28.5" customHeight="1" x14ac:dyDescent="0.35">
      <c r="A679" s="27">
        <v>42555</v>
      </c>
      <c r="B679" s="64" t="s">
        <v>809</v>
      </c>
      <c r="C679" s="64" t="s">
        <v>356</v>
      </c>
      <c r="D679" s="64"/>
      <c r="E679" s="51">
        <v>100</v>
      </c>
      <c r="F679" s="42" t="s">
        <v>238</v>
      </c>
    </row>
    <row r="680" spans="1:6" ht="28.5" customHeight="1" x14ac:dyDescent="0.35">
      <c r="A680" s="27">
        <v>42555</v>
      </c>
      <c r="B680" s="64" t="s">
        <v>810</v>
      </c>
      <c r="C680" s="64" t="s">
        <v>659</v>
      </c>
      <c r="D680" s="64"/>
      <c r="E680" s="51">
        <v>200</v>
      </c>
      <c r="F680" s="42" t="s">
        <v>238</v>
      </c>
    </row>
    <row r="681" spans="1:6" ht="28.5" customHeight="1" x14ac:dyDescent="0.35">
      <c r="A681" s="27">
        <v>42556</v>
      </c>
      <c r="B681" s="64" t="s">
        <v>215</v>
      </c>
      <c r="C681" s="64"/>
      <c r="D681" s="64"/>
      <c r="E681" s="51">
        <v>500</v>
      </c>
      <c r="F681" s="42" t="s">
        <v>238</v>
      </c>
    </row>
    <row r="682" spans="1:6" ht="28.5" customHeight="1" x14ac:dyDescent="0.35">
      <c r="A682" s="27">
        <v>42556</v>
      </c>
      <c r="B682" s="64" t="s">
        <v>811</v>
      </c>
      <c r="C682" s="64" t="s">
        <v>267</v>
      </c>
      <c r="D682" s="64"/>
      <c r="E682" s="51">
        <v>200</v>
      </c>
      <c r="F682" s="42" t="s">
        <v>238</v>
      </c>
    </row>
    <row r="683" spans="1:6" ht="28.5" customHeight="1" x14ac:dyDescent="0.35">
      <c r="A683" s="27">
        <v>42556</v>
      </c>
      <c r="B683" s="64" t="s">
        <v>812</v>
      </c>
      <c r="C683" s="64" t="s">
        <v>779</v>
      </c>
      <c r="D683" s="64"/>
      <c r="E683" s="51">
        <v>300</v>
      </c>
      <c r="F683" s="42" t="s">
        <v>238</v>
      </c>
    </row>
    <row r="684" spans="1:6" ht="28.5" customHeight="1" x14ac:dyDescent="0.35">
      <c r="A684" s="27">
        <v>42557</v>
      </c>
      <c r="B684" s="64" t="s">
        <v>215</v>
      </c>
      <c r="C684" s="64"/>
      <c r="D684" s="64"/>
      <c r="E684" s="51">
        <v>300</v>
      </c>
      <c r="F684" s="42" t="s">
        <v>238</v>
      </c>
    </row>
    <row r="685" spans="1:6" ht="28.5" customHeight="1" x14ac:dyDescent="0.35">
      <c r="A685" s="27">
        <v>42557</v>
      </c>
      <c r="B685" s="64" t="s">
        <v>813</v>
      </c>
      <c r="C685" s="64"/>
      <c r="D685" s="64"/>
      <c r="E685" s="51">
        <v>1000</v>
      </c>
      <c r="F685" s="42" t="s">
        <v>238</v>
      </c>
    </row>
    <row r="686" spans="1:6" ht="28.5" customHeight="1" x14ac:dyDescent="0.35">
      <c r="A686" s="27">
        <v>42557</v>
      </c>
      <c r="B686" s="64" t="s">
        <v>817</v>
      </c>
      <c r="C686" s="64"/>
      <c r="D686" s="64"/>
      <c r="E686" s="51">
        <v>100</v>
      </c>
      <c r="F686" s="42" t="s">
        <v>238</v>
      </c>
    </row>
    <row r="687" spans="1:6" ht="28.5" customHeight="1" x14ac:dyDescent="0.35">
      <c r="A687" s="27">
        <v>42557</v>
      </c>
      <c r="B687" s="64" t="s">
        <v>818</v>
      </c>
      <c r="C687" s="64"/>
      <c r="D687" s="64"/>
      <c r="E687" s="51">
        <v>1600</v>
      </c>
      <c r="F687" s="42" t="s">
        <v>238</v>
      </c>
    </row>
    <row r="688" spans="1:6" ht="28.5" customHeight="1" x14ac:dyDescent="0.35">
      <c r="A688" s="27">
        <v>42557</v>
      </c>
      <c r="B688" s="64" t="s">
        <v>215</v>
      </c>
      <c r="C688" s="64"/>
      <c r="D688" s="64"/>
      <c r="E688" s="51">
        <v>300</v>
      </c>
      <c r="F688" s="42" t="s">
        <v>238</v>
      </c>
    </row>
    <row r="689" spans="1:6" ht="28.5" customHeight="1" x14ac:dyDescent="0.35">
      <c r="A689" s="27">
        <v>42558</v>
      </c>
      <c r="B689" s="64" t="s">
        <v>819</v>
      </c>
      <c r="C689" s="64"/>
      <c r="D689" s="64"/>
      <c r="E689" s="51">
        <v>100</v>
      </c>
      <c r="F689" s="42" t="s">
        <v>238</v>
      </c>
    </row>
    <row r="690" spans="1:6" ht="28.5" customHeight="1" x14ac:dyDescent="0.35">
      <c r="A690" s="27">
        <v>42559</v>
      </c>
      <c r="B690" s="64" t="s">
        <v>215</v>
      </c>
      <c r="C690" s="64"/>
      <c r="D690" s="64"/>
      <c r="E690" s="51">
        <v>1000</v>
      </c>
      <c r="F690" s="42" t="s">
        <v>238</v>
      </c>
    </row>
    <row r="691" spans="1:6" ht="28.5" customHeight="1" x14ac:dyDescent="0.35">
      <c r="A691" s="27">
        <v>42559</v>
      </c>
      <c r="B691" s="64" t="s">
        <v>820</v>
      </c>
      <c r="C691" s="64"/>
      <c r="D691" s="64"/>
      <c r="E691" s="51">
        <v>300</v>
      </c>
      <c r="F691" s="42" t="s">
        <v>238</v>
      </c>
    </row>
    <row r="692" spans="1:6" ht="28.5" customHeight="1" x14ac:dyDescent="0.35">
      <c r="A692" s="27">
        <v>42560</v>
      </c>
      <c r="B692" s="64" t="s">
        <v>858</v>
      </c>
      <c r="C692" s="64"/>
      <c r="D692" s="64"/>
      <c r="E692" s="51">
        <v>100</v>
      </c>
      <c r="F692" s="42" t="s">
        <v>335</v>
      </c>
    </row>
    <row r="693" spans="1:6" ht="28.5" customHeight="1" x14ac:dyDescent="0.35">
      <c r="A693" s="27">
        <v>42560</v>
      </c>
      <c r="B693" s="64" t="s">
        <v>821</v>
      </c>
      <c r="C693" s="64"/>
      <c r="D693" s="64"/>
      <c r="E693" s="51">
        <v>100</v>
      </c>
      <c r="F693" s="42" t="s">
        <v>238</v>
      </c>
    </row>
    <row r="694" spans="1:6" ht="28.5" customHeight="1" x14ac:dyDescent="0.35">
      <c r="A694" s="27">
        <v>42560</v>
      </c>
      <c r="B694" s="64" t="s">
        <v>822</v>
      </c>
      <c r="C694" s="64"/>
      <c r="D694" s="64"/>
      <c r="E694" s="51">
        <v>1500</v>
      </c>
      <c r="F694" s="42" t="s">
        <v>238</v>
      </c>
    </row>
    <row r="695" spans="1:6" ht="28.5" customHeight="1" x14ac:dyDescent="0.35">
      <c r="A695" s="27">
        <v>42562</v>
      </c>
      <c r="B695" s="64" t="s">
        <v>823</v>
      </c>
      <c r="C695" s="64"/>
      <c r="D695" s="64"/>
      <c r="E695" s="51">
        <v>25</v>
      </c>
      <c r="F695" s="42" t="s">
        <v>238</v>
      </c>
    </row>
    <row r="696" spans="1:6" ht="28.5" customHeight="1" x14ac:dyDescent="0.35">
      <c r="A696" s="27">
        <v>42562</v>
      </c>
      <c r="B696" s="64" t="s">
        <v>215</v>
      </c>
      <c r="C696" s="64"/>
      <c r="D696" s="64"/>
      <c r="E696" s="51">
        <v>250</v>
      </c>
      <c r="F696" s="42" t="s">
        <v>238</v>
      </c>
    </row>
    <row r="697" spans="1:6" ht="28.5" customHeight="1" x14ac:dyDescent="0.35">
      <c r="A697" s="27">
        <v>42562</v>
      </c>
      <c r="B697" s="64" t="s">
        <v>824</v>
      </c>
      <c r="C697" s="64"/>
      <c r="D697" s="64"/>
      <c r="E697" s="51">
        <v>300</v>
      </c>
      <c r="F697" s="42" t="s">
        <v>238</v>
      </c>
    </row>
    <row r="698" spans="1:6" ht="28.5" customHeight="1" x14ac:dyDescent="0.35">
      <c r="A698" s="27">
        <v>42562</v>
      </c>
      <c r="B698" s="64" t="s">
        <v>825</v>
      </c>
      <c r="C698" s="64"/>
      <c r="D698" s="64"/>
      <c r="E698" s="51">
        <v>300</v>
      </c>
      <c r="F698" s="42" t="s">
        <v>238</v>
      </c>
    </row>
    <row r="699" spans="1:6" ht="28.5" customHeight="1" x14ac:dyDescent="0.35">
      <c r="A699" s="27">
        <v>42562</v>
      </c>
      <c r="B699" s="64" t="s">
        <v>826</v>
      </c>
      <c r="C699" s="64"/>
      <c r="D699" s="64"/>
      <c r="E699" s="51">
        <v>200</v>
      </c>
      <c r="F699" s="42" t="s">
        <v>238</v>
      </c>
    </row>
    <row r="700" spans="1:6" ht="28.5" customHeight="1" x14ac:dyDescent="0.35">
      <c r="A700" s="27">
        <v>42562</v>
      </c>
      <c r="B700" s="64" t="s">
        <v>827</v>
      </c>
      <c r="C700" s="64"/>
      <c r="D700" s="64"/>
      <c r="E700" s="51">
        <v>100</v>
      </c>
      <c r="F700" s="42" t="s">
        <v>238</v>
      </c>
    </row>
    <row r="701" spans="1:6" ht="28.5" customHeight="1" x14ac:dyDescent="0.35">
      <c r="A701" s="27">
        <v>42562</v>
      </c>
      <c r="B701" s="64" t="s">
        <v>828</v>
      </c>
      <c r="C701" s="64"/>
      <c r="D701" s="64"/>
      <c r="E701" s="51">
        <v>100</v>
      </c>
      <c r="F701" s="42" t="s">
        <v>238</v>
      </c>
    </row>
    <row r="702" spans="1:6" ht="28.5" customHeight="1" x14ac:dyDescent="0.35">
      <c r="A702" s="27">
        <v>42562</v>
      </c>
      <c r="B702" s="64" t="s">
        <v>829</v>
      </c>
      <c r="C702" s="64"/>
      <c r="D702" s="64"/>
      <c r="E702" s="51">
        <v>100</v>
      </c>
      <c r="F702" s="42" t="s">
        <v>238</v>
      </c>
    </row>
    <row r="703" spans="1:6" ht="28.5" customHeight="1" x14ac:dyDescent="0.35">
      <c r="A703" s="27">
        <v>42562</v>
      </c>
      <c r="B703" s="64" t="s">
        <v>830</v>
      </c>
      <c r="C703" s="64"/>
      <c r="D703" s="64"/>
      <c r="E703" s="51">
        <v>25</v>
      </c>
      <c r="F703" s="42" t="s">
        <v>238</v>
      </c>
    </row>
    <row r="704" spans="1:6" ht="28.5" customHeight="1" x14ac:dyDescent="0.35">
      <c r="A704" s="27">
        <v>42562</v>
      </c>
      <c r="B704" s="64" t="s">
        <v>575</v>
      </c>
      <c r="C704" s="64"/>
      <c r="D704" s="64"/>
      <c r="E704" s="51">
        <v>25</v>
      </c>
      <c r="F704" s="42" t="s">
        <v>238</v>
      </c>
    </row>
    <row r="705" spans="1:6" ht="28.5" customHeight="1" x14ac:dyDescent="0.35">
      <c r="A705" s="27">
        <v>42562</v>
      </c>
      <c r="B705" s="64" t="s">
        <v>831</v>
      </c>
      <c r="C705" s="64"/>
      <c r="D705" s="64"/>
      <c r="E705" s="51">
        <v>500</v>
      </c>
      <c r="F705" s="42" t="s">
        <v>238</v>
      </c>
    </row>
    <row r="706" spans="1:6" ht="28.5" customHeight="1" x14ac:dyDescent="0.35">
      <c r="A706" s="27">
        <v>42562</v>
      </c>
      <c r="B706" s="64" t="s">
        <v>832</v>
      </c>
      <c r="C706" s="64"/>
      <c r="D706" s="64"/>
      <c r="E706" s="51">
        <v>100</v>
      </c>
      <c r="F706" s="42" t="s">
        <v>238</v>
      </c>
    </row>
    <row r="707" spans="1:6" ht="28.5" customHeight="1" x14ac:dyDescent="0.35">
      <c r="A707" s="27">
        <v>42562</v>
      </c>
      <c r="B707" s="64" t="s">
        <v>215</v>
      </c>
      <c r="C707" s="64"/>
      <c r="D707" s="64"/>
      <c r="E707" s="51">
        <v>25</v>
      </c>
      <c r="F707" s="42" t="s">
        <v>238</v>
      </c>
    </row>
    <row r="708" spans="1:6" ht="28.5" customHeight="1" x14ac:dyDescent="0.35">
      <c r="A708" s="27">
        <v>42562</v>
      </c>
      <c r="B708" s="64" t="s">
        <v>833</v>
      </c>
      <c r="C708" s="64"/>
      <c r="D708" s="64"/>
      <c r="E708" s="51">
        <v>100</v>
      </c>
      <c r="F708" s="42" t="s">
        <v>238</v>
      </c>
    </row>
    <row r="709" spans="1:6" ht="28.5" customHeight="1" x14ac:dyDescent="0.35">
      <c r="A709" s="27">
        <v>42562</v>
      </c>
      <c r="B709" s="64" t="s">
        <v>834</v>
      </c>
      <c r="C709" s="64"/>
      <c r="D709" s="64"/>
      <c r="E709" s="51">
        <v>1000</v>
      </c>
      <c r="F709" s="42" t="s">
        <v>238</v>
      </c>
    </row>
    <row r="710" spans="1:6" ht="28.5" customHeight="1" x14ac:dyDescent="0.35">
      <c r="A710" s="27">
        <v>42562</v>
      </c>
      <c r="B710" s="64" t="s">
        <v>215</v>
      </c>
      <c r="C710" s="64"/>
      <c r="D710" s="64"/>
      <c r="E710" s="51">
        <v>300</v>
      </c>
      <c r="F710" s="42" t="s">
        <v>238</v>
      </c>
    </row>
    <row r="711" spans="1:6" ht="28.5" customHeight="1" x14ac:dyDescent="0.35">
      <c r="A711" s="27">
        <v>42562</v>
      </c>
      <c r="B711" s="64" t="s">
        <v>835</v>
      </c>
      <c r="C711" s="64"/>
      <c r="D711" s="64"/>
      <c r="E711" s="51">
        <v>1000</v>
      </c>
      <c r="F711" s="42" t="s">
        <v>238</v>
      </c>
    </row>
    <row r="712" spans="1:6" ht="28.5" customHeight="1" x14ac:dyDescent="0.35">
      <c r="A712" s="27">
        <v>42562</v>
      </c>
      <c r="B712" s="64" t="s">
        <v>836</v>
      </c>
      <c r="C712" s="64"/>
      <c r="D712" s="64"/>
      <c r="E712" s="51">
        <v>300</v>
      </c>
      <c r="F712" s="42" t="s">
        <v>238</v>
      </c>
    </row>
    <row r="713" spans="1:6" ht="28.5" customHeight="1" x14ac:dyDescent="0.35">
      <c r="A713" s="27">
        <v>42562</v>
      </c>
      <c r="B713" s="64" t="s">
        <v>215</v>
      </c>
      <c r="C713" s="64"/>
      <c r="D713" s="64"/>
      <c r="E713" s="51">
        <v>25</v>
      </c>
      <c r="F713" s="42" t="s">
        <v>238</v>
      </c>
    </row>
    <row r="714" spans="1:6" ht="28.5" customHeight="1" x14ac:dyDescent="0.35">
      <c r="A714" s="27">
        <v>42562</v>
      </c>
      <c r="B714" s="64" t="s">
        <v>837</v>
      </c>
      <c r="C714" s="64"/>
      <c r="D714" s="64"/>
      <c r="E714" s="51">
        <v>100</v>
      </c>
      <c r="F714" s="42" t="s">
        <v>238</v>
      </c>
    </row>
    <row r="715" spans="1:6" ht="28.5" customHeight="1" x14ac:dyDescent="0.35">
      <c r="A715" s="27">
        <v>42562</v>
      </c>
      <c r="B715" s="64" t="s">
        <v>838</v>
      </c>
      <c r="C715" s="64"/>
      <c r="D715" s="64"/>
      <c r="E715" s="51">
        <v>25</v>
      </c>
      <c r="F715" s="42" t="s">
        <v>238</v>
      </c>
    </row>
    <row r="716" spans="1:6" ht="28.5" customHeight="1" x14ac:dyDescent="0.35">
      <c r="A716" s="27">
        <v>42562</v>
      </c>
      <c r="B716" s="64" t="s">
        <v>215</v>
      </c>
      <c r="C716" s="64"/>
      <c r="D716" s="64"/>
      <c r="E716" s="51">
        <v>25</v>
      </c>
      <c r="F716" s="42" t="s">
        <v>238</v>
      </c>
    </row>
    <row r="717" spans="1:6" ht="28.5" customHeight="1" x14ac:dyDescent="0.35">
      <c r="A717" s="27">
        <v>42562</v>
      </c>
      <c r="B717" s="64" t="s">
        <v>839</v>
      </c>
      <c r="C717" s="64"/>
      <c r="D717" s="64"/>
      <c r="E717" s="51">
        <v>100</v>
      </c>
      <c r="F717" s="42" t="s">
        <v>238</v>
      </c>
    </row>
    <row r="718" spans="1:6" ht="28.5" customHeight="1" x14ac:dyDescent="0.35">
      <c r="A718" s="27">
        <v>42562</v>
      </c>
      <c r="B718" s="64" t="s">
        <v>215</v>
      </c>
      <c r="C718" s="64"/>
      <c r="D718" s="64"/>
      <c r="E718" s="51">
        <v>25</v>
      </c>
      <c r="F718" s="42" t="s">
        <v>238</v>
      </c>
    </row>
    <row r="719" spans="1:6" ht="28.5" customHeight="1" x14ac:dyDescent="0.35">
      <c r="A719" s="27">
        <v>42562</v>
      </c>
      <c r="B719" s="64" t="s">
        <v>215</v>
      </c>
      <c r="C719" s="64"/>
      <c r="D719" s="64"/>
      <c r="E719" s="51">
        <v>300</v>
      </c>
      <c r="F719" s="42" t="s">
        <v>238</v>
      </c>
    </row>
    <row r="720" spans="1:6" ht="28.5" customHeight="1" x14ac:dyDescent="0.35">
      <c r="A720" s="27">
        <v>42562</v>
      </c>
      <c r="B720" s="64" t="s">
        <v>215</v>
      </c>
      <c r="C720" s="64"/>
      <c r="D720" s="64"/>
      <c r="E720" s="51">
        <v>300</v>
      </c>
      <c r="F720" s="42" t="s">
        <v>238</v>
      </c>
    </row>
    <row r="721" spans="1:6" ht="28.5" customHeight="1" x14ac:dyDescent="0.35">
      <c r="A721" s="27">
        <v>42562</v>
      </c>
      <c r="B721" s="64" t="s">
        <v>840</v>
      </c>
      <c r="C721" s="64"/>
      <c r="D721" s="64"/>
      <c r="E721" s="51">
        <v>25</v>
      </c>
      <c r="F721" s="42" t="s">
        <v>238</v>
      </c>
    </row>
    <row r="722" spans="1:6" ht="28.5" customHeight="1" x14ac:dyDescent="0.35">
      <c r="A722" s="27">
        <v>42562</v>
      </c>
      <c r="B722" s="64" t="s">
        <v>841</v>
      </c>
      <c r="C722" s="64"/>
      <c r="D722" s="64"/>
      <c r="E722" s="51">
        <v>300</v>
      </c>
      <c r="F722" s="42" t="s">
        <v>238</v>
      </c>
    </row>
    <row r="723" spans="1:6" ht="28.5" customHeight="1" x14ac:dyDescent="0.35">
      <c r="A723" s="27">
        <v>42562</v>
      </c>
      <c r="B723" s="64" t="s">
        <v>215</v>
      </c>
      <c r="C723" s="64"/>
      <c r="D723" s="64"/>
      <c r="E723" s="51">
        <v>1000</v>
      </c>
      <c r="F723" s="42" t="s">
        <v>238</v>
      </c>
    </row>
    <row r="724" spans="1:6" ht="28.5" customHeight="1" x14ac:dyDescent="0.35">
      <c r="A724" s="27">
        <v>42562</v>
      </c>
      <c r="B724" s="64" t="s">
        <v>842</v>
      </c>
      <c r="C724" s="64"/>
      <c r="D724" s="64"/>
      <c r="E724" s="51">
        <v>500</v>
      </c>
      <c r="F724" s="42" t="s">
        <v>238</v>
      </c>
    </row>
    <row r="725" spans="1:6" ht="28.5" customHeight="1" x14ac:dyDescent="0.35">
      <c r="A725" s="27">
        <v>42562</v>
      </c>
      <c r="B725" s="64" t="s">
        <v>215</v>
      </c>
      <c r="C725" s="64"/>
      <c r="D725" s="64"/>
      <c r="E725" s="51">
        <v>900</v>
      </c>
      <c r="F725" s="42" t="s">
        <v>238</v>
      </c>
    </row>
    <row r="726" spans="1:6" ht="28.5" customHeight="1" x14ac:dyDescent="0.35">
      <c r="A726" s="27">
        <v>42562</v>
      </c>
      <c r="B726" s="64" t="s">
        <v>843</v>
      </c>
      <c r="C726" s="64"/>
      <c r="D726" s="64"/>
      <c r="E726" s="51">
        <v>300</v>
      </c>
      <c r="F726" s="42" t="s">
        <v>238</v>
      </c>
    </row>
    <row r="727" spans="1:6" ht="28.5" customHeight="1" x14ac:dyDescent="0.35">
      <c r="A727" s="27">
        <v>42562</v>
      </c>
      <c r="B727" s="64" t="s">
        <v>844</v>
      </c>
      <c r="C727" s="64"/>
      <c r="D727" s="64"/>
      <c r="E727" s="51">
        <v>300</v>
      </c>
      <c r="F727" s="42" t="s">
        <v>238</v>
      </c>
    </row>
    <row r="728" spans="1:6" ht="28.5" customHeight="1" x14ac:dyDescent="0.35">
      <c r="A728" s="27">
        <v>42563</v>
      </c>
      <c r="B728" s="64" t="s">
        <v>215</v>
      </c>
      <c r="C728" s="64"/>
      <c r="D728" s="64"/>
      <c r="E728" s="51">
        <v>100</v>
      </c>
      <c r="F728" s="42" t="s">
        <v>238</v>
      </c>
    </row>
    <row r="729" spans="1:6" ht="28.5" customHeight="1" x14ac:dyDescent="0.35">
      <c r="A729" s="27">
        <v>42563</v>
      </c>
      <c r="B729" s="64" t="s">
        <v>845</v>
      </c>
      <c r="C729" s="64"/>
      <c r="D729" s="64"/>
      <c r="E729" s="51">
        <v>25</v>
      </c>
      <c r="F729" s="42" t="s">
        <v>238</v>
      </c>
    </row>
    <row r="730" spans="1:6" ht="28.5" customHeight="1" x14ac:dyDescent="0.35">
      <c r="A730" s="27">
        <v>42563</v>
      </c>
      <c r="B730" s="64" t="s">
        <v>846</v>
      </c>
      <c r="C730" s="64"/>
      <c r="D730" s="64"/>
      <c r="E730" s="51">
        <v>100</v>
      </c>
      <c r="F730" s="42" t="s">
        <v>238</v>
      </c>
    </row>
    <row r="731" spans="1:6" ht="28.5" customHeight="1" x14ac:dyDescent="0.35">
      <c r="A731" s="27">
        <v>42564</v>
      </c>
      <c r="B731" s="64" t="s">
        <v>847</v>
      </c>
      <c r="C731" s="64"/>
      <c r="D731" s="64"/>
      <c r="E731" s="51">
        <v>500</v>
      </c>
      <c r="F731" s="42" t="s">
        <v>238</v>
      </c>
    </row>
    <row r="732" spans="1:6" ht="28.5" customHeight="1" x14ac:dyDescent="0.35">
      <c r="A732" s="27">
        <v>42564</v>
      </c>
      <c r="B732" s="64" t="s">
        <v>848</v>
      </c>
      <c r="C732" s="64"/>
      <c r="D732" s="64"/>
      <c r="E732" s="51">
        <v>300</v>
      </c>
      <c r="F732" s="42" t="s">
        <v>238</v>
      </c>
    </row>
    <row r="733" spans="1:6" ht="28.5" customHeight="1" x14ac:dyDescent="0.35">
      <c r="A733" s="27">
        <v>42564</v>
      </c>
      <c r="B733" s="64" t="s">
        <v>849</v>
      </c>
      <c r="C733" s="64"/>
      <c r="D733" s="64"/>
      <c r="E733" s="51">
        <v>490</v>
      </c>
      <c r="F733" s="42" t="s">
        <v>238</v>
      </c>
    </row>
    <row r="734" spans="1:6" ht="28.5" customHeight="1" x14ac:dyDescent="0.35">
      <c r="A734" s="27">
        <v>42564</v>
      </c>
      <c r="B734" s="64" t="s">
        <v>850</v>
      </c>
      <c r="C734" s="64"/>
      <c r="D734" s="64"/>
      <c r="E734" s="51">
        <v>200</v>
      </c>
      <c r="F734" s="42" t="s">
        <v>238</v>
      </c>
    </row>
    <row r="735" spans="1:6" ht="28.5" customHeight="1" x14ac:dyDescent="0.35">
      <c r="A735" s="27">
        <v>42564</v>
      </c>
      <c r="B735" s="64" t="s">
        <v>851</v>
      </c>
      <c r="C735" s="64"/>
      <c r="D735" s="64"/>
      <c r="E735" s="51">
        <v>25</v>
      </c>
      <c r="F735" s="42" t="s">
        <v>238</v>
      </c>
    </row>
    <row r="736" spans="1:6" ht="28.5" customHeight="1" x14ac:dyDescent="0.35">
      <c r="A736" s="27">
        <v>42564</v>
      </c>
      <c r="B736" s="64" t="s">
        <v>852</v>
      </c>
      <c r="C736" s="64"/>
      <c r="D736" s="64"/>
      <c r="E736" s="51">
        <v>100</v>
      </c>
      <c r="F736" s="42" t="s">
        <v>238</v>
      </c>
    </row>
    <row r="737" spans="1:6" ht="28.5" customHeight="1" x14ac:dyDescent="0.35">
      <c r="A737" s="27">
        <v>42566</v>
      </c>
      <c r="B737" s="64" t="s">
        <v>215</v>
      </c>
      <c r="C737" s="64"/>
      <c r="D737" s="64"/>
      <c r="E737" s="51">
        <v>300</v>
      </c>
      <c r="F737" s="42" t="s">
        <v>238</v>
      </c>
    </row>
    <row r="738" spans="1:6" ht="28.5" customHeight="1" x14ac:dyDescent="0.35">
      <c r="A738" s="27">
        <v>42566</v>
      </c>
      <c r="B738" s="64" t="s">
        <v>853</v>
      </c>
      <c r="C738" s="64"/>
      <c r="D738" s="64"/>
      <c r="E738" s="51">
        <v>500</v>
      </c>
      <c r="F738" s="42" t="s">
        <v>238</v>
      </c>
    </row>
    <row r="739" spans="1:6" ht="28.5" customHeight="1" x14ac:dyDescent="0.35">
      <c r="A739" s="27">
        <v>42566</v>
      </c>
      <c r="B739" s="64" t="s">
        <v>854</v>
      </c>
      <c r="C739" s="64"/>
      <c r="D739" s="64"/>
      <c r="E739" s="51">
        <v>1000</v>
      </c>
      <c r="F739" s="42" t="s">
        <v>238</v>
      </c>
    </row>
    <row r="740" spans="1:6" ht="28.5" customHeight="1" x14ac:dyDescent="0.35">
      <c r="A740" s="27">
        <v>42566</v>
      </c>
      <c r="B740" s="64" t="s">
        <v>859</v>
      </c>
      <c r="C740" s="64"/>
      <c r="D740" s="64"/>
      <c r="E740" s="51">
        <v>1000</v>
      </c>
      <c r="F740" s="42" t="s">
        <v>372</v>
      </c>
    </row>
    <row r="741" spans="1:6" ht="28.5" customHeight="1" x14ac:dyDescent="0.35">
      <c r="A741" s="27">
        <v>42566</v>
      </c>
      <c r="B741" s="64" t="s">
        <v>859</v>
      </c>
      <c r="C741" s="64"/>
      <c r="D741" s="64"/>
      <c r="E741" s="51">
        <v>1000</v>
      </c>
      <c r="F741" s="42" t="s">
        <v>329</v>
      </c>
    </row>
    <row r="742" spans="1:6" ht="28.5" customHeight="1" x14ac:dyDescent="0.35">
      <c r="A742" s="27">
        <v>42566</v>
      </c>
      <c r="B742" s="64" t="s">
        <v>859</v>
      </c>
      <c r="C742" s="64"/>
      <c r="D742" s="64"/>
      <c r="E742" s="51">
        <v>1000</v>
      </c>
      <c r="F742" s="42" t="s">
        <v>861</v>
      </c>
    </row>
    <row r="743" spans="1:6" ht="28.5" customHeight="1" x14ac:dyDescent="0.35">
      <c r="A743" s="27">
        <v>42567</v>
      </c>
      <c r="B743" s="64" t="s">
        <v>855</v>
      </c>
      <c r="C743" s="64"/>
      <c r="D743" s="64"/>
      <c r="E743" s="51">
        <v>50</v>
      </c>
      <c r="F743" s="42" t="s">
        <v>238</v>
      </c>
    </row>
    <row r="744" spans="1:6" ht="28.5" customHeight="1" x14ac:dyDescent="0.35">
      <c r="A744" s="27">
        <v>42568</v>
      </c>
      <c r="B744" s="64" t="s">
        <v>856</v>
      </c>
      <c r="C744" s="64"/>
      <c r="D744" s="64"/>
      <c r="E744" s="51">
        <v>100</v>
      </c>
      <c r="F744" s="42" t="s">
        <v>238</v>
      </c>
    </row>
    <row r="745" spans="1:6" ht="28.5" customHeight="1" x14ac:dyDescent="0.35">
      <c r="A745" s="27">
        <v>42569</v>
      </c>
      <c r="B745" s="64" t="s">
        <v>857</v>
      </c>
      <c r="C745" s="64"/>
      <c r="D745" s="64"/>
      <c r="E745" s="51">
        <v>500</v>
      </c>
      <c r="F745" s="42" t="s">
        <v>238</v>
      </c>
    </row>
    <row r="746" spans="1:6" ht="31" customHeight="1" x14ac:dyDescent="0.35">
      <c r="A746" s="27">
        <v>42569</v>
      </c>
      <c r="B746" s="64" t="s">
        <v>336</v>
      </c>
      <c r="C746" s="64" t="s">
        <v>337</v>
      </c>
      <c r="D746" s="64" t="s">
        <v>369</v>
      </c>
      <c r="E746" s="51">
        <v>4000</v>
      </c>
      <c r="F746" s="42" t="s">
        <v>285</v>
      </c>
    </row>
    <row r="747" spans="1:6" ht="28.5" customHeight="1" x14ac:dyDescent="0.35">
      <c r="A747" s="27">
        <v>42570</v>
      </c>
      <c r="B747" s="64" t="s">
        <v>865</v>
      </c>
      <c r="C747" s="64" t="s">
        <v>360</v>
      </c>
      <c r="D747" s="64"/>
      <c r="E747" s="51">
        <v>0.46</v>
      </c>
      <c r="F747" s="42" t="s">
        <v>285</v>
      </c>
    </row>
    <row r="748" spans="1:6" ht="28.5" customHeight="1" x14ac:dyDescent="0.35">
      <c r="A748" s="27">
        <v>42570</v>
      </c>
      <c r="B748" s="64" t="s">
        <v>175</v>
      </c>
      <c r="C748" s="64" t="s">
        <v>176</v>
      </c>
      <c r="D748" s="64"/>
      <c r="E748" s="51">
        <v>1000</v>
      </c>
      <c r="F748" s="42" t="s">
        <v>285</v>
      </c>
    </row>
    <row r="749" spans="1:6" ht="28.5" customHeight="1" x14ac:dyDescent="0.35">
      <c r="A749" s="27">
        <v>42570</v>
      </c>
      <c r="B749" s="64" t="s">
        <v>866</v>
      </c>
      <c r="C749" s="64" t="s">
        <v>867</v>
      </c>
      <c r="D749" s="64"/>
      <c r="E749" s="51">
        <v>150</v>
      </c>
      <c r="F749" s="42" t="s">
        <v>868</v>
      </c>
    </row>
    <row r="750" spans="1:6" ht="28.5" customHeight="1" x14ac:dyDescent="0.35">
      <c r="A750" s="27">
        <v>42570</v>
      </c>
      <c r="B750" s="64" t="s">
        <v>869</v>
      </c>
      <c r="C750" s="64" t="s">
        <v>870</v>
      </c>
      <c r="D750" s="64"/>
      <c r="E750" s="51">
        <v>500</v>
      </c>
      <c r="F750" s="42" t="s">
        <v>868</v>
      </c>
    </row>
    <row r="751" spans="1:6" ht="28.5" customHeight="1" x14ac:dyDescent="0.35">
      <c r="A751" s="27">
        <v>42570</v>
      </c>
      <c r="B751" s="64" t="s">
        <v>871</v>
      </c>
      <c r="C751" s="64" t="s">
        <v>872</v>
      </c>
      <c r="D751" s="64"/>
      <c r="E751" s="51">
        <v>1000</v>
      </c>
      <c r="F751" s="42" t="s">
        <v>868</v>
      </c>
    </row>
    <row r="752" spans="1:6" ht="28.5" customHeight="1" x14ac:dyDescent="0.35">
      <c r="A752" s="27">
        <v>42571</v>
      </c>
      <c r="B752" s="64" t="s">
        <v>873</v>
      </c>
      <c r="C752" s="64" t="s">
        <v>874</v>
      </c>
      <c r="D752" s="64"/>
      <c r="E752" s="51">
        <v>100</v>
      </c>
      <c r="F752" s="42" t="s">
        <v>868</v>
      </c>
    </row>
    <row r="753" spans="1:6" ht="28.5" customHeight="1" x14ac:dyDescent="0.35">
      <c r="A753" s="27">
        <v>42571</v>
      </c>
      <c r="B753" s="64" t="s">
        <v>875</v>
      </c>
      <c r="C753" s="64" t="s">
        <v>876</v>
      </c>
      <c r="D753" s="64"/>
      <c r="E753" s="51">
        <v>500</v>
      </c>
      <c r="F753" s="42" t="s">
        <v>335</v>
      </c>
    </row>
    <row r="754" spans="1:6" ht="28.5" customHeight="1" x14ac:dyDescent="0.35">
      <c r="A754" s="27">
        <v>42571</v>
      </c>
      <c r="B754" s="64" t="s">
        <v>875</v>
      </c>
      <c r="C754" s="64" t="s">
        <v>876</v>
      </c>
      <c r="D754" s="64"/>
      <c r="E754" s="51">
        <v>500</v>
      </c>
      <c r="F754" s="42" t="s">
        <v>868</v>
      </c>
    </row>
    <row r="755" spans="1:6" ht="28.5" customHeight="1" x14ac:dyDescent="0.35">
      <c r="A755" s="27">
        <v>42571</v>
      </c>
      <c r="B755" s="64" t="s">
        <v>875</v>
      </c>
      <c r="C755" s="64" t="s">
        <v>876</v>
      </c>
      <c r="D755" s="64"/>
      <c r="E755" s="51">
        <v>500</v>
      </c>
      <c r="F755" s="42" t="s">
        <v>384</v>
      </c>
    </row>
    <row r="756" spans="1:6" ht="28.5" customHeight="1" x14ac:dyDescent="0.35">
      <c r="A756" s="27">
        <v>42571</v>
      </c>
      <c r="B756" s="64" t="s">
        <v>877</v>
      </c>
      <c r="C756" s="64" t="s">
        <v>878</v>
      </c>
      <c r="D756" s="64"/>
      <c r="E756" s="51">
        <v>100</v>
      </c>
      <c r="F756" s="42" t="s">
        <v>868</v>
      </c>
    </row>
    <row r="757" spans="1:6" ht="28.5" customHeight="1" x14ac:dyDescent="0.35">
      <c r="A757" s="27">
        <v>42571</v>
      </c>
      <c r="B757" s="64" t="s">
        <v>879</v>
      </c>
      <c r="C757" s="64" t="s">
        <v>880</v>
      </c>
      <c r="D757" s="64"/>
      <c r="E757" s="51">
        <v>500</v>
      </c>
      <c r="F757" s="42" t="s">
        <v>285</v>
      </c>
    </row>
    <row r="758" spans="1:6" ht="28.5" customHeight="1" x14ac:dyDescent="0.35">
      <c r="A758" s="27">
        <v>42571</v>
      </c>
      <c r="B758" s="64" t="s">
        <v>881</v>
      </c>
      <c r="C758" s="64" t="s">
        <v>867</v>
      </c>
      <c r="D758" s="64"/>
      <c r="E758" s="51">
        <v>1</v>
      </c>
      <c r="F758" s="42" t="s">
        <v>285</v>
      </c>
    </row>
    <row r="759" spans="1:6" ht="28.5" customHeight="1" x14ac:dyDescent="0.35">
      <c r="A759" s="27">
        <v>42571</v>
      </c>
      <c r="B759" s="64" t="s">
        <v>882</v>
      </c>
      <c r="C759" s="64" t="s">
        <v>883</v>
      </c>
      <c r="D759" s="64"/>
      <c r="E759" s="51">
        <v>50</v>
      </c>
      <c r="F759" s="42" t="s">
        <v>285</v>
      </c>
    </row>
    <row r="760" spans="1:6" ht="28.5" customHeight="1" x14ac:dyDescent="0.35">
      <c r="A760" s="27">
        <v>42571</v>
      </c>
      <c r="B760" s="64" t="s">
        <v>890</v>
      </c>
      <c r="C760" s="64" t="s">
        <v>545</v>
      </c>
      <c r="D760" s="64"/>
      <c r="E760" s="51">
        <v>150</v>
      </c>
      <c r="F760" s="42" t="s">
        <v>868</v>
      </c>
    </row>
    <row r="761" spans="1:6" ht="28.5" customHeight="1" x14ac:dyDescent="0.35">
      <c r="A761" s="27">
        <v>42571</v>
      </c>
      <c r="B761" s="64" t="s">
        <v>891</v>
      </c>
      <c r="C761" s="64" t="s">
        <v>892</v>
      </c>
      <c r="D761" s="64"/>
      <c r="E761" s="51">
        <v>500</v>
      </c>
      <c r="F761" s="42" t="s">
        <v>868</v>
      </c>
    </row>
    <row r="762" spans="1:6" ht="28.5" customHeight="1" x14ac:dyDescent="0.35">
      <c r="A762" s="27">
        <v>42571</v>
      </c>
      <c r="B762" s="64" t="s">
        <v>895</v>
      </c>
      <c r="C762" s="64" t="s">
        <v>573</v>
      </c>
      <c r="D762" s="64"/>
      <c r="E762" s="51">
        <v>100</v>
      </c>
      <c r="F762" s="42" t="s">
        <v>238</v>
      </c>
    </row>
    <row r="763" spans="1:6" ht="28.5" customHeight="1" x14ac:dyDescent="0.35">
      <c r="A763" s="27">
        <v>42571</v>
      </c>
      <c r="B763" s="64" t="s">
        <v>215</v>
      </c>
      <c r="C763" s="64"/>
      <c r="D763" s="64"/>
      <c r="E763" s="51">
        <v>200</v>
      </c>
      <c r="F763" s="42" t="s">
        <v>238</v>
      </c>
    </row>
    <row r="764" spans="1:6" ht="28.5" customHeight="1" x14ac:dyDescent="0.35">
      <c r="A764" s="27">
        <v>42571</v>
      </c>
      <c r="B764" s="64" t="s">
        <v>896</v>
      </c>
      <c r="C764" s="64" t="s">
        <v>360</v>
      </c>
      <c r="D764" s="64"/>
      <c r="E764" s="51">
        <v>1000</v>
      </c>
      <c r="F764" s="42" t="s">
        <v>238</v>
      </c>
    </row>
    <row r="765" spans="1:6" ht="30.65" customHeight="1" x14ac:dyDescent="0.35">
      <c r="A765" s="27">
        <v>42572</v>
      </c>
      <c r="B765" s="64" t="s">
        <v>884</v>
      </c>
      <c r="C765" s="64" t="s">
        <v>885</v>
      </c>
      <c r="D765" s="64"/>
      <c r="E765" s="51">
        <v>500</v>
      </c>
      <c r="F765" s="42" t="s">
        <v>868</v>
      </c>
    </row>
    <row r="766" spans="1:6" ht="28.5" customHeight="1" x14ac:dyDescent="0.35">
      <c r="A766" s="27">
        <v>42572</v>
      </c>
      <c r="B766" s="64" t="s">
        <v>886</v>
      </c>
      <c r="C766" s="64" t="s">
        <v>887</v>
      </c>
      <c r="D766" s="64"/>
      <c r="E766" s="51">
        <v>1000</v>
      </c>
      <c r="F766" s="42" t="s">
        <v>868</v>
      </c>
    </row>
    <row r="767" spans="1:6" ht="28.5" customHeight="1" x14ac:dyDescent="0.35">
      <c r="A767" s="27">
        <v>42572</v>
      </c>
      <c r="B767" s="64" t="s">
        <v>889</v>
      </c>
      <c r="C767" s="64" t="s">
        <v>888</v>
      </c>
      <c r="D767" s="64"/>
      <c r="E767" s="51">
        <v>1000</v>
      </c>
      <c r="F767" s="42" t="s">
        <v>868</v>
      </c>
    </row>
    <row r="768" spans="1:6" ht="28.5" customHeight="1" x14ac:dyDescent="0.35">
      <c r="A768" s="27">
        <v>42572</v>
      </c>
      <c r="B768" s="64" t="s">
        <v>893</v>
      </c>
      <c r="C768" s="64" t="s">
        <v>382</v>
      </c>
      <c r="D768" s="64" t="s">
        <v>894</v>
      </c>
      <c r="E768" s="51">
        <v>150</v>
      </c>
      <c r="F768" s="42" t="s">
        <v>868</v>
      </c>
    </row>
    <row r="769" spans="1:6" ht="28.5" customHeight="1" x14ac:dyDescent="0.35">
      <c r="A769" s="27">
        <v>42572</v>
      </c>
      <c r="B769" s="64" t="s">
        <v>215</v>
      </c>
      <c r="C769" s="64"/>
      <c r="D769" s="64"/>
      <c r="E769" s="51">
        <v>100</v>
      </c>
      <c r="F769" s="42" t="s">
        <v>238</v>
      </c>
    </row>
    <row r="770" spans="1:6" ht="28.5" customHeight="1" x14ac:dyDescent="0.35">
      <c r="A770" s="27">
        <v>42572</v>
      </c>
      <c r="B770" s="64" t="s">
        <v>897</v>
      </c>
      <c r="C770" s="64" t="s">
        <v>16</v>
      </c>
      <c r="D770" s="64"/>
      <c r="E770" s="51">
        <v>100</v>
      </c>
      <c r="F770" s="42" t="s">
        <v>238</v>
      </c>
    </row>
    <row r="771" spans="1:6" ht="28.5" customHeight="1" x14ac:dyDescent="0.35">
      <c r="A771" s="27">
        <v>42573</v>
      </c>
      <c r="B771" s="64" t="s">
        <v>899</v>
      </c>
      <c r="C771" s="64"/>
      <c r="D771" s="64"/>
      <c r="E771" s="51">
        <v>25</v>
      </c>
      <c r="F771" s="42" t="s">
        <v>238</v>
      </c>
    </row>
    <row r="772" spans="1:6" ht="28.5" customHeight="1" x14ac:dyDescent="0.35">
      <c r="A772" s="27">
        <v>42573</v>
      </c>
      <c r="B772" s="64" t="s">
        <v>903</v>
      </c>
      <c r="C772" s="64" t="s">
        <v>126</v>
      </c>
      <c r="D772" s="64"/>
      <c r="E772" s="51">
        <v>100</v>
      </c>
      <c r="F772" s="42" t="s">
        <v>868</v>
      </c>
    </row>
    <row r="773" spans="1:6" ht="28.5" customHeight="1" x14ac:dyDescent="0.35">
      <c r="A773" s="27">
        <v>42574</v>
      </c>
      <c r="B773" s="64" t="s">
        <v>904</v>
      </c>
      <c r="C773" s="64" t="s">
        <v>247</v>
      </c>
      <c r="D773" s="64"/>
      <c r="E773" s="51">
        <v>200</v>
      </c>
      <c r="F773" s="42" t="s">
        <v>285</v>
      </c>
    </row>
    <row r="774" spans="1:6" ht="28.5" customHeight="1" x14ac:dyDescent="0.35">
      <c r="A774" s="27">
        <v>42574</v>
      </c>
      <c r="B774" s="64" t="s">
        <v>901</v>
      </c>
      <c r="C774" s="64" t="s">
        <v>282</v>
      </c>
      <c r="D774" s="64"/>
      <c r="E774" s="51">
        <v>200</v>
      </c>
      <c r="F774" s="42" t="s">
        <v>868</v>
      </c>
    </row>
    <row r="775" spans="1:6" ht="28.5" customHeight="1" x14ac:dyDescent="0.35">
      <c r="A775" s="27">
        <v>42575</v>
      </c>
      <c r="B775" s="64" t="s">
        <v>896</v>
      </c>
      <c r="C775" s="64" t="s">
        <v>360</v>
      </c>
      <c r="D775" s="64"/>
      <c r="E775" s="51">
        <v>2000</v>
      </c>
      <c r="F775" s="42" t="s">
        <v>238</v>
      </c>
    </row>
    <row r="776" spans="1:6" ht="28.5" customHeight="1" x14ac:dyDescent="0.35">
      <c r="A776" s="27">
        <v>42576</v>
      </c>
      <c r="B776" s="64" t="s">
        <v>905</v>
      </c>
      <c r="C776" s="64"/>
      <c r="D776" s="64"/>
      <c r="E776" s="51">
        <v>2000</v>
      </c>
      <c r="F776" s="42" t="s">
        <v>906</v>
      </c>
    </row>
    <row r="777" spans="1:6" ht="28.5" customHeight="1" x14ac:dyDescent="0.35">
      <c r="A777" s="27">
        <v>42576</v>
      </c>
      <c r="B777" s="64" t="s">
        <v>905</v>
      </c>
      <c r="C777" s="64"/>
      <c r="D777" s="64"/>
      <c r="E777" s="51">
        <v>2000</v>
      </c>
      <c r="F777" s="42" t="s">
        <v>421</v>
      </c>
    </row>
    <row r="778" spans="1:6" ht="28.5" customHeight="1" x14ac:dyDescent="0.35">
      <c r="A778" s="27">
        <v>42576</v>
      </c>
      <c r="B778" s="64" t="s">
        <v>900</v>
      </c>
      <c r="C778" s="64" t="s">
        <v>661</v>
      </c>
      <c r="D778" s="64"/>
      <c r="E778" s="51">
        <v>50</v>
      </c>
      <c r="F778" s="42" t="s">
        <v>238</v>
      </c>
    </row>
    <row r="779" spans="1:6" ht="28.5" customHeight="1" x14ac:dyDescent="0.35">
      <c r="A779" s="27">
        <v>42576</v>
      </c>
      <c r="B779" s="64" t="s">
        <v>450</v>
      </c>
      <c r="C779" s="64"/>
      <c r="D779" s="64"/>
      <c r="E779" s="51">
        <v>100</v>
      </c>
      <c r="F779" s="42" t="s">
        <v>238</v>
      </c>
    </row>
    <row r="780" spans="1:6" ht="28.5" customHeight="1" x14ac:dyDescent="0.35">
      <c r="A780" s="27">
        <v>42576</v>
      </c>
      <c r="B780" s="64" t="s">
        <v>901</v>
      </c>
      <c r="C780" s="64" t="s">
        <v>717</v>
      </c>
      <c r="D780" s="64"/>
      <c r="E780" s="51">
        <v>25</v>
      </c>
      <c r="F780" s="42" t="s">
        <v>238</v>
      </c>
    </row>
    <row r="781" spans="1:6" ht="28.5" customHeight="1" x14ac:dyDescent="0.35">
      <c r="A781" s="27">
        <v>42577</v>
      </c>
      <c r="B781" s="64" t="s">
        <v>907</v>
      </c>
      <c r="C781" s="64"/>
      <c r="D781" s="64"/>
      <c r="E781" s="51">
        <v>300</v>
      </c>
      <c r="F781" s="42" t="s">
        <v>868</v>
      </c>
    </row>
    <row r="782" spans="1:6" ht="28.5" customHeight="1" x14ac:dyDescent="0.35">
      <c r="A782" s="27">
        <v>42577</v>
      </c>
      <c r="B782" s="64" t="s">
        <v>908</v>
      </c>
      <c r="C782" s="64"/>
      <c r="D782" s="64"/>
      <c r="E782" s="51">
        <v>500</v>
      </c>
      <c r="F782" s="42" t="s">
        <v>285</v>
      </c>
    </row>
    <row r="783" spans="1:6" ht="28.5" customHeight="1" x14ac:dyDescent="0.35">
      <c r="A783" s="27">
        <v>42578</v>
      </c>
      <c r="B783" s="64" t="s">
        <v>909</v>
      </c>
      <c r="C783" s="64"/>
      <c r="D783" s="64"/>
      <c r="E783" s="51">
        <v>1000</v>
      </c>
      <c r="F783" s="42" t="s">
        <v>285</v>
      </c>
    </row>
    <row r="784" spans="1:6" ht="28.5" customHeight="1" x14ac:dyDescent="0.35">
      <c r="A784" s="27">
        <v>42578</v>
      </c>
      <c r="B784" s="64" t="s">
        <v>542</v>
      </c>
      <c r="C784" s="64" t="s">
        <v>38</v>
      </c>
      <c r="D784" s="64"/>
      <c r="E784" s="51">
        <v>300</v>
      </c>
      <c r="F784" s="42" t="s">
        <v>238</v>
      </c>
    </row>
    <row r="785" spans="1:6" ht="28.5" customHeight="1" x14ac:dyDescent="0.35">
      <c r="A785" s="27">
        <v>42578</v>
      </c>
      <c r="B785" s="64" t="s">
        <v>635</v>
      </c>
      <c r="C785" s="64" t="s">
        <v>349</v>
      </c>
      <c r="D785" s="64"/>
      <c r="E785" s="51">
        <v>100</v>
      </c>
      <c r="F785" s="42" t="s">
        <v>238</v>
      </c>
    </row>
    <row r="786" spans="1:6" ht="28.5" customHeight="1" x14ac:dyDescent="0.35">
      <c r="A786" s="27">
        <v>42578</v>
      </c>
      <c r="B786" s="64" t="s">
        <v>599</v>
      </c>
      <c r="C786" s="64" t="s">
        <v>176</v>
      </c>
      <c r="D786" s="64"/>
      <c r="E786" s="51">
        <v>25</v>
      </c>
      <c r="F786" s="42" t="s">
        <v>238</v>
      </c>
    </row>
    <row r="787" spans="1:6" ht="28.5" customHeight="1" x14ac:dyDescent="0.35">
      <c r="A787" s="27">
        <v>42578</v>
      </c>
      <c r="B787" s="64" t="s">
        <v>902</v>
      </c>
      <c r="C787" s="64" t="s">
        <v>678</v>
      </c>
      <c r="D787" s="64"/>
      <c r="E787" s="51">
        <v>200</v>
      </c>
      <c r="F787" s="42" t="s">
        <v>238</v>
      </c>
    </row>
    <row r="788" spans="1:6" ht="28.5" customHeight="1" x14ac:dyDescent="0.35">
      <c r="A788" s="27">
        <v>42578</v>
      </c>
      <c r="B788" s="64" t="s">
        <v>911</v>
      </c>
      <c r="C788" s="64"/>
      <c r="D788" s="64"/>
      <c r="E788" s="51">
        <v>1</v>
      </c>
      <c r="F788" s="42" t="s">
        <v>285</v>
      </c>
    </row>
    <row r="789" spans="1:6" ht="28.5" customHeight="1" x14ac:dyDescent="0.35">
      <c r="A789" s="27">
        <v>42578</v>
      </c>
      <c r="B789" s="64" t="s">
        <v>912</v>
      </c>
      <c r="C789" s="64"/>
      <c r="D789" s="64"/>
      <c r="E789" s="51">
        <v>1000</v>
      </c>
      <c r="F789" s="42" t="s">
        <v>285</v>
      </c>
    </row>
    <row r="790" spans="1:6" ht="28.5" customHeight="1" x14ac:dyDescent="0.35">
      <c r="A790" s="27">
        <v>42579</v>
      </c>
      <c r="B790" s="64" t="s">
        <v>910</v>
      </c>
      <c r="C790" s="64" t="s">
        <v>171</v>
      </c>
      <c r="D790" s="64" t="s">
        <v>383</v>
      </c>
      <c r="E790" s="51">
        <v>5000</v>
      </c>
      <c r="F790" s="42" t="s">
        <v>372</v>
      </c>
    </row>
    <row r="791" spans="1:6" ht="28.5" customHeight="1" x14ac:dyDescent="0.35">
      <c r="A791" s="27">
        <v>42579</v>
      </c>
      <c r="B791" s="64" t="s">
        <v>814</v>
      </c>
      <c r="C791" s="64" t="s">
        <v>815</v>
      </c>
      <c r="D791" s="64" t="s">
        <v>816</v>
      </c>
      <c r="E791" s="51">
        <v>50.39</v>
      </c>
      <c r="F791" s="42" t="s">
        <v>285</v>
      </c>
    </row>
    <row r="792" spans="1:6" ht="28.5" customHeight="1" x14ac:dyDescent="0.35">
      <c r="A792" s="27">
        <v>42579</v>
      </c>
      <c r="B792" s="64" t="s">
        <v>215</v>
      </c>
      <c r="C792" s="64"/>
      <c r="D792" s="64"/>
      <c r="E792" s="51">
        <v>1000</v>
      </c>
      <c r="F792" s="42" t="s">
        <v>238</v>
      </c>
    </row>
    <row r="793" spans="1:6" ht="28.5" customHeight="1" x14ac:dyDescent="0.35">
      <c r="A793" s="27">
        <v>42579</v>
      </c>
      <c r="B793" s="64" t="s">
        <v>491</v>
      </c>
      <c r="C793" s="64" t="s">
        <v>490</v>
      </c>
      <c r="D793" s="64"/>
      <c r="E793" s="51">
        <v>25</v>
      </c>
      <c r="F793" s="42" t="s">
        <v>238</v>
      </c>
    </row>
    <row r="794" spans="1:6" ht="28.5" customHeight="1" x14ac:dyDescent="0.35">
      <c r="A794" s="27">
        <v>42579</v>
      </c>
      <c r="B794" s="64" t="s">
        <v>896</v>
      </c>
      <c r="C794" s="64" t="s">
        <v>360</v>
      </c>
      <c r="D794" s="64"/>
      <c r="E794" s="51">
        <v>2000</v>
      </c>
      <c r="F794" s="42" t="s">
        <v>238</v>
      </c>
    </row>
    <row r="795" spans="1:6" ht="28.5" customHeight="1" x14ac:dyDescent="0.35">
      <c r="A795" s="27">
        <v>42580</v>
      </c>
      <c r="B795" s="64" t="s">
        <v>917</v>
      </c>
      <c r="C795" s="64" t="s">
        <v>126</v>
      </c>
      <c r="D795" s="64" t="s">
        <v>177</v>
      </c>
      <c r="E795" s="51">
        <v>50</v>
      </c>
      <c r="F795" s="42" t="s">
        <v>868</v>
      </c>
    </row>
    <row r="796" spans="1:6" ht="28.5" customHeight="1" x14ac:dyDescent="0.35">
      <c r="A796" s="27">
        <v>42581</v>
      </c>
      <c r="B796" s="64" t="s">
        <v>898</v>
      </c>
      <c r="C796" s="64"/>
      <c r="D796" s="64"/>
      <c r="E796" s="51">
        <v>1000</v>
      </c>
      <c r="F796" s="42" t="s">
        <v>868</v>
      </c>
    </row>
    <row r="797" spans="1:6" ht="28.5" customHeight="1" x14ac:dyDescent="0.35">
      <c r="A797" s="27">
        <v>42582</v>
      </c>
      <c r="B797" s="64" t="s">
        <v>913</v>
      </c>
      <c r="C797" s="64"/>
      <c r="D797" s="64"/>
      <c r="E797" s="51">
        <v>500</v>
      </c>
      <c r="F797" s="42" t="s">
        <v>868</v>
      </c>
    </row>
    <row r="798" spans="1:6" ht="28.5" customHeight="1" x14ac:dyDescent="0.35">
      <c r="A798" s="27">
        <v>42583</v>
      </c>
      <c r="B798" s="64" t="s">
        <v>23</v>
      </c>
      <c r="C798" s="64" t="s">
        <v>19</v>
      </c>
      <c r="D798" s="64"/>
      <c r="E798" s="51">
        <v>11</v>
      </c>
      <c r="F798" s="42" t="s">
        <v>285</v>
      </c>
    </row>
    <row r="799" spans="1:6" ht="28.5" customHeight="1" x14ac:dyDescent="0.35">
      <c r="A799" s="27">
        <v>42583</v>
      </c>
      <c r="B799" s="64" t="s">
        <v>912</v>
      </c>
      <c r="C799" s="64"/>
      <c r="D799" s="64"/>
      <c r="E799" s="51">
        <v>100</v>
      </c>
      <c r="F799" s="42" t="s">
        <v>285</v>
      </c>
    </row>
    <row r="800" spans="1:6" ht="28.5" customHeight="1" x14ac:dyDescent="0.35">
      <c r="A800" s="27">
        <v>42583</v>
      </c>
      <c r="B800" s="64" t="s">
        <v>914</v>
      </c>
      <c r="C800" s="64"/>
      <c r="D800" s="64"/>
      <c r="E800" s="51">
        <v>100</v>
      </c>
      <c r="F800" s="42" t="s">
        <v>868</v>
      </c>
    </row>
    <row r="801" spans="1:6" ht="28.5" customHeight="1" x14ac:dyDescent="0.35">
      <c r="A801" s="27">
        <v>42583</v>
      </c>
      <c r="B801" s="64" t="s">
        <v>915</v>
      </c>
      <c r="C801" s="64" t="s">
        <v>282</v>
      </c>
      <c r="D801" s="64" t="s">
        <v>916</v>
      </c>
      <c r="E801" s="51">
        <v>5800</v>
      </c>
      <c r="F801" s="42" t="s">
        <v>868</v>
      </c>
    </row>
    <row r="802" spans="1:6" ht="28.5" customHeight="1" x14ac:dyDescent="0.35">
      <c r="A802" s="27">
        <v>42583</v>
      </c>
      <c r="B802" s="64" t="s">
        <v>918</v>
      </c>
      <c r="C802" s="64" t="s">
        <v>356</v>
      </c>
      <c r="D802" s="64" t="s">
        <v>919</v>
      </c>
      <c r="E802" s="51">
        <v>1000</v>
      </c>
      <c r="F802" s="42" t="s">
        <v>868</v>
      </c>
    </row>
    <row r="803" spans="1:6" ht="28.5" customHeight="1" x14ac:dyDescent="0.35">
      <c r="A803" s="27">
        <v>42584</v>
      </c>
      <c r="B803" s="64" t="s">
        <v>920</v>
      </c>
      <c r="C803" s="64" t="s">
        <v>176</v>
      </c>
      <c r="D803" s="64" t="s">
        <v>261</v>
      </c>
      <c r="E803" s="51">
        <v>500</v>
      </c>
      <c r="F803" s="42" t="s">
        <v>868</v>
      </c>
    </row>
    <row r="804" spans="1:6" ht="28.5" customHeight="1" x14ac:dyDescent="0.35">
      <c r="A804" s="27">
        <v>42584</v>
      </c>
      <c r="B804" s="64" t="s">
        <v>921</v>
      </c>
      <c r="C804" s="64"/>
      <c r="D804" s="64"/>
      <c r="E804" s="51">
        <v>300</v>
      </c>
      <c r="F804" s="42" t="s">
        <v>868</v>
      </c>
    </row>
    <row r="805" spans="1:6" ht="28.5" customHeight="1" x14ac:dyDescent="0.35">
      <c r="A805" s="27">
        <v>42585</v>
      </c>
      <c r="B805" s="64" t="s">
        <v>924</v>
      </c>
      <c r="C805" s="64"/>
      <c r="D805" s="64"/>
      <c r="E805" s="51">
        <v>100</v>
      </c>
      <c r="F805" s="42" t="s">
        <v>285</v>
      </c>
    </row>
    <row r="806" spans="1:6" ht="28.5" customHeight="1" x14ac:dyDescent="0.35">
      <c r="A806" s="27">
        <v>42586</v>
      </c>
      <c r="B806" s="64" t="s">
        <v>922</v>
      </c>
      <c r="C806" s="64" t="s">
        <v>615</v>
      </c>
      <c r="D806" s="64" t="s">
        <v>923</v>
      </c>
      <c r="E806" s="51">
        <v>200</v>
      </c>
      <c r="F806" s="42" t="s">
        <v>285</v>
      </c>
    </row>
    <row r="807" spans="1:6" ht="28.5" customHeight="1" x14ac:dyDescent="0.35">
      <c r="A807" s="27">
        <v>42586</v>
      </c>
      <c r="B807" s="64" t="s">
        <v>925</v>
      </c>
      <c r="C807" s="64" t="s">
        <v>282</v>
      </c>
      <c r="D807" s="64" t="s">
        <v>383</v>
      </c>
      <c r="E807" s="51">
        <v>300</v>
      </c>
      <c r="F807" s="42" t="s">
        <v>868</v>
      </c>
    </row>
    <row r="808" spans="1:6" ht="28.5" customHeight="1" x14ac:dyDescent="0.35">
      <c r="A808" s="27">
        <v>42586</v>
      </c>
      <c r="B808" s="64" t="s">
        <v>926</v>
      </c>
      <c r="C808" s="64" t="s">
        <v>279</v>
      </c>
      <c r="D808" s="64" t="s">
        <v>280</v>
      </c>
      <c r="E808" s="51">
        <v>5000</v>
      </c>
      <c r="F808" s="42" t="s">
        <v>868</v>
      </c>
    </row>
    <row r="809" spans="1:6" ht="28.5" customHeight="1" x14ac:dyDescent="0.35">
      <c r="A809" s="27">
        <v>42586</v>
      </c>
      <c r="B809" s="64" t="s">
        <v>927</v>
      </c>
      <c r="C809" s="64" t="s">
        <v>928</v>
      </c>
      <c r="D809" s="64" t="s">
        <v>53</v>
      </c>
      <c r="E809" s="51">
        <v>400</v>
      </c>
      <c r="F809" s="42" t="s">
        <v>868</v>
      </c>
    </row>
    <row r="810" spans="1:6" ht="28.5" customHeight="1" x14ac:dyDescent="0.35">
      <c r="A810" s="27">
        <v>42586</v>
      </c>
      <c r="B810" s="64" t="s">
        <v>929</v>
      </c>
      <c r="C810" s="64"/>
      <c r="D810" s="64"/>
      <c r="E810" s="51">
        <v>500</v>
      </c>
      <c r="F810" s="42" t="s">
        <v>868</v>
      </c>
    </row>
    <row r="811" spans="1:6" ht="28.5" customHeight="1" x14ac:dyDescent="0.35">
      <c r="A811" s="27">
        <v>42586</v>
      </c>
      <c r="B811" s="64" t="s">
        <v>930</v>
      </c>
      <c r="C811" s="64"/>
      <c r="D811" s="64"/>
      <c r="E811" s="51">
        <v>350</v>
      </c>
      <c r="F811" s="42" t="s">
        <v>868</v>
      </c>
    </row>
    <row r="812" spans="1:6" ht="28.5" customHeight="1" x14ac:dyDescent="0.35">
      <c r="A812" s="27">
        <v>42587</v>
      </c>
      <c r="B812" s="64" t="s">
        <v>474</v>
      </c>
      <c r="C812" s="64" t="s">
        <v>16</v>
      </c>
      <c r="D812" s="64"/>
      <c r="E812" s="51">
        <v>100</v>
      </c>
      <c r="F812" s="42" t="s">
        <v>868</v>
      </c>
    </row>
    <row r="813" spans="1:6" ht="28.5" customHeight="1" x14ac:dyDescent="0.35">
      <c r="A813" s="27">
        <v>42587</v>
      </c>
      <c r="B813" s="64" t="s">
        <v>215</v>
      </c>
      <c r="C813" s="64"/>
      <c r="D813" s="64"/>
      <c r="E813" s="51">
        <v>100</v>
      </c>
      <c r="F813" s="42" t="s">
        <v>868</v>
      </c>
    </row>
    <row r="814" spans="1:6" ht="28.5" customHeight="1" x14ac:dyDescent="0.35">
      <c r="A814" s="27">
        <v>42587</v>
      </c>
      <c r="B814" s="64" t="s">
        <v>464</v>
      </c>
      <c r="C814" s="64" t="s">
        <v>463</v>
      </c>
      <c r="D814" s="64"/>
      <c r="E814" s="51">
        <v>25</v>
      </c>
      <c r="F814" s="42" t="s">
        <v>868</v>
      </c>
    </row>
    <row r="815" spans="1:6" ht="28.5" customHeight="1" x14ac:dyDescent="0.35">
      <c r="A815" s="27">
        <v>42587</v>
      </c>
      <c r="B815" s="64" t="s">
        <v>251</v>
      </c>
      <c r="C815" s="64" t="s">
        <v>252</v>
      </c>
      <c r="D815" s="64"/>
      <c r="E815" s="51">
        <v>100</v>
      </c>
      <c r="F815" s="42" t="s">
        <v>868</v>
      </c>
    </row>
    <row r="816" spans="1:6" ht="28.5" customHeight="1" x14ac:dyDescent="0.35">
      <c r="A816" s="27">
        <v>42587</v>
      </c>
      <c r="B816" s="64" t="s">
        <v>215</v>
      </c>
      <c r="C816" s="64"/>
      <c r="D816" s="64"/>
      <c r="E816" s="51">
        <v>100</v>
      </c>
      <c r="F816" s="42" t="s">
        <v>868</v>
      </c>
    </row>
    <row r="817" spans="1:6" ht="28.5" customHeight="1" x14ac:dyDescent="0.35">
      <c r="A817" s="27">
        <v>42587</v>
      </c>
      <c r="B817" s="64" t="s">
        <v>215</v>
      </c>
      <c r="C817" s="64"/>
      <c r="D817" s="64"/>
      <c r="E817" s="51">
        <v>100</v>
      </c>
      <c r="F817" s="42" t="s">
        <v>868</v>
      </c>
    </row>
    <row r="818" spans="1:6" ht="28.5" customHeight="1" x14ac:dyDescent="0.35">
      <c r="A818" s="27">
        <v>42587</v>
      </c>
      <c r="B818" s="64" t="s">
        <v>215</v>
      </c>
      <c r="C818" s="64"/>
      <c r="D818" s="64"/>
      <c r="E818" s="51">
        <v>1000</v>
      </c>
      <c r="F818" s="42" t="s">
        <v>868</v>
      </c>
    </row>
    <row r="819" spans="1:6" ht="28.5" customHeight="1" x14ac:dyDescent="0.35">
      <c r="A819" s="27">
        <v>42587</v>
      </c>
      <c r="B819" s="64" t="s">
        <v>498</v>
      </c>
      <c r="C819" s="64" t="s">
        <v>247</v>
      </c>
      <c r="D819" s="64"/>
      <c r="E819" s="51">
        <v>100</v>
      </c>
      <c r="F819" s="42" t="s">
        <v>868</v>
      </c>
    </row>
    <row r="820" spans="1:6" ht="28.5" customHeight="1" x14ac:dyDescent="0.35">
      <c r="A820" s="27">
        <v>42587</v>
      </c>
      <c r="B820" s="64" t="s">
        <v>791</v>
      </c>
      <c r="C820" s="64"/>
      <c r="D820" s="64"/>
      <c r="E820" s="51">
        <v>100</v>
      </c>
      <c r="F820" s="42" t="s">
        <v>868</v>
      </c>
    </row>
    <row r="821" spans="1:6" ht="28.5" customHeight="1" x14ac:dyDescent="0.35">
      <c r="A821" s="27">
        <v>42587</v>
      </c>
      <c r="B821" s="64" t="s">
        <v>353</v>
      </c>
      <c r="C821" s="64" t="s">
        <v>354</v>
      </c>
      <c r="D821" s="64"/>
      <c r="E821" s="51">
        <v>100</v>
      </c>
      <c r="F821" s="42" t="s">
        <v>868</v>
      </c>
    </row>
    <row r="822" spans="1:6" ht="28.5" customHeight="1" x14ac:dyDescent="0.35">
      <c r="A822" s="27">
        <v>42587</v>
      </c>
      <c r="B822" s="64" t="s">
        <v>215</v>
      </c>
      <c r="C822" s="64"/>
      <c r="D822" s="64"/>
      <c r="E822" s="51">
        <v>300</v>
      </c>
      <c r="F822" s="42" t="s">
        <v>868</v>
      </c>
    </row>
    <row r="823" spans="1:6" ht="28.5" customHeight="1" x14ac:dyDescent="0.35">
      <c r="A823" s="27">
        <v>42587</v>
      </c>
      <c r="B823" s="64" t="s">
        <v>215</v>
      </c>
      <c r="C823" s="64"/>
      <c r="D823" s="64"/>
      <c r="E823" s="51">
        <v>200</v>
      </c>
      <c r="F823" s="42" t="s">
        <v>868</v>
      </c>
    </row>
    <row r="824" spans="1:6" ht="28.5" customHeight="1" x14ac:dyDescent="0.35">
      <c r="A824" s="27">
        <v>42587</v>
      </c>
      <c r="B824" s="64" t="s">
        <v>515</v>
      </c>
      <c r="C824" s="64" t="s">
        <v>267</v>
      </c>
      <c r="D824" s="64"/>
      <c r="E824" s="51">
        <v>100</v>
      </c>
      <c r="F824" s="42" t="s">
        <v>868</v>
      </c>
    </row>
    <row r="825" spans="1:6" ht="28.5" customHeight="1" x14ac:dyDescent="0.35">
      <c r="A825" s="27">
        <v>42587</v>
      </c>
      <c r="B825" s="64" t="s">
        <v>526</v>
      </c>
      <c r="C825" s="64" t="s">
        <v>38</v>
      </c>
      <c r="D825" s="64"/>
      <c r="E825" s="51">
        <v>300</v>
      </c>
      <c r="F825" s="42" t="s">
        <v>868</v>
      </c>
    </row>
    <row r="826" spans="1:6" ht="28.5" customHeight="1" x14ac:dyDescent="0.35">
      <c r="A826" s="27">
        <v>42587</v>
      </c>
      <c r="B826" s="64" t="s">
        <v>215</v>
      </c>
      <c r="C826" s="64"/>
      <c r="D826" s="64"/>
      <c r="E826" s="51">
        <v>10</v>
      </c>
      <c r="F826" s="42" t="s">
        <v>868</v>
      </c>
    </row>
    <row r="827" spans="1:6" ht="28.5" customHeight="1" x14ac:dyDescent="0.35">
      <c r="A827" s="27">
        <v>42587</v>
      </c>
      <c r="B827" s="64" t="s">
        <v>572</v>
      </c>
      <c r="C827" s="64" t="s">
        <v>573</v>
      </c>
      <c r="D827" s="64"/>
      <c r="E827" s="51">
        <v>25</v>
      </c>
      <c r="F827" s="42" t="s">
        <v>868</v>
      </c>
    </row>
    <row r="828" spans="1:6" ht="28.5" customHeight="1" x14ac:dyDescent="0.35">
      <c r="A828" s="27">
        <v>42587</v>
      </c>
      <c r="B828" s="64" t="s">
        <v>932</v>
      </c>
      <c r="C828" s="64" t="s">
        <v>318</v>
      </c>
      <c r="D828" s="64"/>
      <c r="E828" s="51">
        <v>500</v>
      </c>
      <c r="F828" s="42" t="s">
        <v>868</v>
      </c>
    </row>
    <row r="829" spans="1:6" ht="28.5" customHeight="1" x14ac:dyDescent="0.35">
      <c r="A829" s="27">
        <v>42587</v>
      </c>
      <c r="B829" s="64" t="s">
        <v>215</v>
      </c>
      <c r="C829" s="64"/>
      <c r="D829" s="64"/>
      <c r="E829" s="51">
        <v>300</v>
      </c>
      <c r="F829" s="42" t="s">
        <v>868</v>
      </c>
    </row>
    <row r="830" spans="1:6" ht="28.5" customHeight="1" x14ac:dyDescent="0.35">
      <c r="A830" s="27">
        <v>42587</v>
      </c>
      <c r="B830" s="64" t="s">
        <v>215</v>
      </c>
      <c r="C830" s="64"/>
      <c r="D830" s="64"/>
      <c r="E830" s="51">
        <v>100</v>
      </c>
      <c r="F830" s="42" t="s">
        <v>868</v>
      </c>
    </row>
    <row r="831" spans="1:6" ht="28.5" customHeight="1" x14ac:dyDescent="0.35">
      <c r="A831" s="27">
        <v>42587</v>
      </c>
      <c r="B831" s="64" t="s">
        <v>600</v>
      </c>
      <c r="C831" s="64" t="s">
        <v>601</v>
      </c>
      <c r="D831" s="64"/>
      <c r="E831" s="51">
        <v>25</v>
      </c>
      <c r="F831" s="42" t="s">
        <v>868</v>
      </c>
    </row>
    <row r="832" spans="1:6" ht="28.5" customHeight="1" x14ac:dyDescent="0.35">
      <c r="A832" s="27">
        <v>42587</v>
      </c>
      <c r="B832" s="64" t="s">
        <v>933</v>
      </c>
      <c r="C832" s="64" t="s">
        <v>461</v>
      </c>
      <c r="D832" s="64"/>
      <c r="E832" s="51">
        <v>300</v>
      </c>
      <c r="F832" s="42" t="s">
        <v>868</v>
      </c>
    </row>
    <row r="833" spans="1:6" ht="28.5" customHeight="1" x14ac:dyDescent="0.35">
      <c r="A833" s="27">
        <v>42587</v>
      </c>
      <c r="B833" s="64" t="s">
        <v>934</v>
      </c>
      <c r="C833" s="64"/>
      <c r="D833" s="64"/>
      <c r="E833" s="51">
        <v>30</v>
      </c>
      <c r="F833" s="42" t="s">
        <v>868</v>
      </c>
    </row>
    <row r="834" spans="1:6" ht="28.5" customHeight="1" x14ac:dyDescent="0.35">
      <c r="A834" s="27">
        <v>42587</v>
      </c>
      <c r="B834" s="64" t="s">
        <v>530</v>
      </c>
      <c r="C834" s="64" t="s">
        <v>356</v>
      </c>
      <c r="D834" s="64"/>
      <c r="E834" s="51">
        <v>25</v>
      </c>
      <c r="F834" s="42" t="s">
        <v>868</v>
      </c>
    </row>
    <row r="835" spans="1:6" ht="28.5" customHeight="1" x14ac:dyDescent="0.35">
      <c r="A835" s="27">
        <v>42587</v>
      </c>
      <c r="B835" s="64" t="s">
        <v>750</v>
      </c>
      <c r="C835" s="64" t="s">
        <v>247</v>
      </c>
      <c r="D835" s="64"/>
      <c r="E835" s="51">
        <v>300</v>
      </c>
      <c r="F835" s="42" t="s">
        <v>868</v>
      </c>
    </row>
    <row r="836" spans="1:6" ht="28.5" customHeight="1" x14ac:dyDescent="0.35">
      <c r="A836" s="27">
        <v>42587</v>
      </c>
      <c r="B836" s="64" t="s">
        <v>935</v>
      </c>
      <c r="C836" s="64" t="s">
        <v>349</v>
      </c>
      <c r="D836" s="64"/>
      <c r="E836" s="51">
        <v>1000</v>
      </c>
      <c r="F836" s="42" t="s">
        <v>868</v>
      </c>
    </row>
    <row r="837" spans="1:6" ht="28.5" customHeight="1" x14ac:dyDescent="0.35">
      <c r="A837" s="27">
        <v>42587</v>
      </c>
      <c r="B837" s="64" t="s">
        <v>677</v>
      </c>
      <c r="C837" s="64" t="s">
        <v>678</v>
      </c>
      <c r="D837" s="64"/>
      <c r="E837" s="51">
        <v>50</v>
      </c>
      <c r="F837" s="42" t="s">
        <v>868</v>
      </c>
    </row>
    <row r="838" spans="1:6" ht="28.5" customHeight="1" x14ac:dyDescent="0.35">
      <c r="A838" s="27">
        <v>42587</v>
      </c>
      <c r="B838" s="64" t="s">
        <v>215</v>
      </c>
      <c r="C838" s="64"/>
      <c r="D838" s="64"/>
      <c r="E838" s="51">
        <v>100</v>
      </c>
      <c r="F838" s="42" t="s">
        <v>868</v>
      </c>
    </row>
    <row r="839" spans="1:6" ht="28.5" customHeight="1" x14ac:dyDescent="0.35">
      <c r="A839" s="27">
        <v>42587</v>
      </c>
      <c r="B839" s="64" t="s">
        <v>556</v>
      </c>
      <c r="C839" s="64" t="s">
        <v>665</v>
      </c>
      <c r="D839" s="64"/>
      <c r="E839" s="51">
        <v>100</v>
      </c>
      <c r="F839" s="42" t="s">
        <v>868</v>
      </c>
    </row>
    <row r="840" spans="1:6" ht="28.5" customHeight="1" x14ac:dyDescent="0.35">
      <c r="A840" s="27">
        <v>42587</v>
      </c>
      <c r="B840" s="64" t="s">
        <v>505</v>
      </c>
      <c r="C840" s="64" t="s">
        <v>279</v>
      </c>
      <c r="D840" s="64"/>
      <c r="E840" s="51">
        <v>25</v>
      </c>
      <c r="F840" s="42" t="s">
        <v>868</v>
      </c>
    </row>
    <row r="841" spans="1:6" ht="28.5" customHeight="1" x14ac:dyDescent="0.35">
      <c r="A841" s="27">
        <v>42587</v>
      </c>
      <c r="B841" s="64" t="s">
        <v>582</v>
      </c>
      <c r="C841" s="64" t="s">
        <v>583</v>
      </c>
      <c r="D841" s="64"/>
      <c r="E841" s="51">
        <v>1000</v>
      </c>
      <c r="F841" s="42" t="s">
        <v>868</v>
      </c>
    </row>
    <row r="842" spans="1:6" ht="28.5" customHeight="1" x14ac:dyDescent="0.35">
      <c r="A842" s="27">
        <v>42587</v>
      </c>
      <c r="B842" s="64" t="s">
        <v>215</v>
      </c>
      <c r="C842" s="64"/>
      <c r="D842" s="64"/>
      <c r="E842" s="51">
        <v>300</v>
      </c>
      <c r="F842" s="42" t="s">
        <v>868</v>
      </c>
    </row>
    <row r="843" spans="1:6" ht="28.5" customHeight="1" x14ac:dyDescent="0.35">
      <c r="A843" s="27">
        <v>42587</v>
      </c>
      <c r="B843" s="64" t="s">
        <v>215</v>
      </c>
      <c r="C843" s="64"/>
      <c r="D843" s="64"/>
      <c r="E843" s="51">
        <v>25</v>
      </c>
      <c r="F843" s="42" t="s">
        <v>868</v>
      </c>
    </row>
    <row r="844" spans="1:6" ht="28.5" customHeight="1" x14ac:dyDescent="0.35">
      <c r="A844" s="27">
        <v>42587</v>
      </c>
      <c r="B844" s="64" t="s">
        <v>494</v>
      </c>
      <c r="C844" s="64" t="s">
        <v>247</v>
      </c>
      <c r="D844" s="64"/>
      <c r="E844" s="51">
        <v>300</v>
      </c>
      <c r="F844" s="42" t="s">
        <v>868</v>
      </c>
    </row>
    <row r="845" spans="1:6" ht="28.5" customHeight="1" x14ac:dyDescent="0.35">
      <c r="A845" s="27">
        <v>42587</v>
      </c>
      <c r="B845" s="64" t="s">
        <v>688</v>
      </c>
      <c r="C845" s="64" t="s">
        <v>337</v>
      </c>
      <c r="D845" s="64"/>
      <c r="E845" s="51">
        <v>150</v>
      </c>
      <c r="F845" s="42" t="s">
        <v>868</v>
      </c>
    </row>
    <row r="846" spans="1:6" ht="28.5" customHeight="1" x14ac:dyDescent="0.35">
      <c r="A846" s="27">
        <v>42587</v>
      </c>
      <c r="B846" s="64" t="s">
        <v>215</v>
      </c>
      <c r="C846" s="64"/>
      <c r="D846" s="64"/>
      <c r="E846" s="51">
        <v>100</v>
      </c>
      <c r="F846" s="42" t="s">
        <v>868</v>
      </c>
    </row>
    <row r="847" spans="1:6" ht="28.5" customHeight="1" x14ac:dyDescent="0.35">
      <c r="A847" s="27">
        <v>42587</v>
      </c>
      <c r="B847" s="64" t="s">
        <v>315</v>
      </c>
      <c r="C847" s="64" t="s">
        <v>171</v>
      </c>
      <c r="D847" s="64"/>
      <c r="E847" s="51">
        <v>1000</v>
      </c>
      <c r="F847" s="42" t="s">
        <v>868</v>
      </c>
    </row>
    <row r="848" spans="1:6" ht="28.5" customHeight="1" x14ac:dyDescent="0.35">
      <c r="A848" s="27">
        <v>42587</v>
      </c>
      <c r="B848" s="64" t="s">
        <v>936</v>
      </c>
      <c r="C848" s="64" t="s">
        <v>565</v>
      </c>
      <c r="D848" s="64"/>
      <c r="E848" s="51">
        <v>50</v>
      </c>
      <c r="F848" s="42" t="s">
        <v>868</v>
      </c>
    </row>
    <row r="849" spans="1:6" ht="28.5" customHeight="1" x14ac:dyDescent="0.35">
      <c r="A849" s="27">
        <v>42587</v>
      </c>
      <c r="B849" s="64" t="s">
        <v>215</v>
      </c>
      <c r="C849" s="64"/>
      <c r="D849" s="64"/>
      <c r="E849" s="51">
        <v>25</v>
      </c>
      <c r="F849" s="42" t="s">
        <v>868</v>
      </c>
    </row>
    <row r="850" spans="1:6" ht="28.5" customHeight="1" x14ac:dyDescent="0.35">
      <c r="A850" s="27">
        <v>42587</v>
      </c>
      <c r="B850" s="64" t="s">
        <v>524</v>
      </c>
      <c r="C850" s="64" t="s">
        <v>360</v>
      </c>
      <c r="D850" s="64"/>
      <c r="E850" s="51">
        <v>25</v>
      </c>
      <c r="F850" s="42" t="s">
        <v>868</v>
      </c>
    </row>
    <row r="851" spans="1:6" ht="28.5" customHeight="1" x14ac:dyDescent="0.35">
      <c r="A851" s="27">
        <v>42587</v>
      </c>
      <c r="B851" s="64" t="s">
        <v>215</v>
      </c>
      <c r="C851" s="64"/>
      <c r="D851" s="64"/>
      <c r="E851" s="51">
        <v>20</v>
      </c>
      <c r="F851" s="42" t="s">
        <v>868</v>
      </c>
    </row>
    <row r="852" spans="1:6" ht="28.5" customHeight="1" x14ac:dyDescent="0.35">
      <c r="A852" s="27">
        <v>42587</v>
      </c>
      <c r="B852" s="64" t="s">
        <v>215</v>
      </c>
      <c r="C852" s="64"/>
      <c r="D852" s="64"/>
      <c r="E852" s="51">
        <v>100</v>
      </c>
      <c r="F852" s="42" t="s">
        <v>868</v>
      </c>
    </row>
    <row r="853" spans="1:6" ht="28.5" customHeight="1" x14ac:dyDescent="0.35">
      <c r="A853" s="27">
        <v>42587</v>
      </c>
      <c r="B853" s="64" t="s">
        <v>215</v>
      </c>
      <c r="C853" s="64"/>
      <c r="D853" s="64"/>
      <c r="E853" s="51">
        <v>200</v>
      </c>
      <c r="F853" s="42" t="s">
        <v>868</v>
      </c>
    </row>
    <row r="854" spans="1:6" ht="28.5" customHeight="1" x14ac:dyDescent="0.35">
      <c r="A854" s="27">
        <v>42587</v>
      </c>
      <c r="B854" s="64" t="s">
        <v>555</v>
      </c>
      <c r="C854" s="64" t="s">
        <v>256</v>
      </c>
      <c r="D854" s="64"/>
      <c r="E854" s="51">
        <v>300</v>
      </c>
      <c r="F854" s="42" t="s">
        <v>868</v>
      </c>
    </row>
    <row r="855" spans="1:6" ht="28.5" customHeight="1" x14ac:dyDescent="0.35">
      <c r="A855" s="27">
        <v>42587</v>
      </c>
      <c r="B855" s="64" t="s">
        <v>215</v>
      </c>
      <c r="C855" s="64"/>
      <c r="D855" s="64"/>
      <c r="E855" s="51">
        <v>300</v>
      </c>
      <c r="F855" s="42" t="s">
        <v>868</v>
      </c>
    </row>
    <row r="856" spans="1:6" ht="28.5" customHeight="1" x14ac:dyDescent="0.35">
      <c r="A856" s="27">
        <v>42587</v>
      </c>
      <c r="B856" s="64" t="s">
        <v>215</v>
      </c>
      <c r="C856" s="64"/>
      <c r="D856" s="64"/>
      <c r="E856" s="51">
        <v>195</v>
      </c>
      <c r="F856" s="42" t="s">
        <v>868</v>
      </c>
    </row>
    <row r="857" spans="1:6" ht="28.5" customHeight="1" x14ac:dyDescent="0.35">
      <c r="A857" s="27">
        <v>42587</v>
      </c>
      <c r="B857" s="64" t="s">
        <v>937</v>
      </c>
      <c r="C857" s="64" t="s">
        <v>438</v>
      </c>
      <c r="D857" s="64"/>
      <c r="E857" s="51">
        <v>100</v>
      </c>
      <c r="F857" s="42" t="s">
        <v>868</v>
      </c>
    </row>
    <row r="858" spans="1:6" ht="28.5" customHeight="1" x14ac:dyDescent="0.35">
      <c r="A858" s="27">
        <v>42587</v>
      </c>
      <c r="B858" s="64" t="s">
        <v>215</v>
      </c>
      <c r="C858" s="64"/>
      <c r="D858" s="64"/>
      <c r="E858" s="51">
        <v>100</v>
      </c>
      <c r="F858" s="42" t="s">
        <v>868</v>
      </c>
    </row>
    <row r="859" spans="1:6" ht="28.5" customHeight="1" x14ac:dyDescent="0.35">
      <c r="A859" s="27">
        <v>42587</v>
      </c>
      <c r="B859" s="64" t="s">
        <v>215</v>
      </c>
      <c r="C859" s="64"/>
      <c r="D859" s="64"/>
      <c r="E859" s="51">
        <v>50</v>
      </c>
      <c r="F859" s="42" t="s">
        <v>868</v>
      </c>
    </row>
    <row r="860" spans="1:6" ht="28.5" customHeight="1" x14ac:dyDescent="0.35">
      <c r="A860" s="27">
        <v>42587</v>
      </c>
      <c r="B860" s="64" t="s">
        <v>215</v>
      </c>
      <c r="C860" s="64"/>
      <c r="D860" s="64"/>
      <c r="E860" s="51">
        <v>200</v>
      </c>
      <c r="F860" s="42" t="s">
        <v>868</v>
      </c>
    </row>
    <row r="861" spans="1:6" ht="28.5" customHeight="1" x14ac:dyDescent="0.35">
      <c r="A861" s="27">
        <v>42587</v>
      </c>
      <c r="B861" s="64" t="s">
        <v>455</v>
      </c>
      <c r="C861" s="64" t="s">
        <v>19</v>
      </c>
      <c r="D861" s="64"/>
      <c r="E861" s="51">
        <v>300</v>
      </c>
      <c r="F861" s="42" t="s">
        <v>868</v>
      </c>
    </row>
    <row r="862" spans="1:6" ht="28.5" customHeight="1" x14ac:dyDescent="0.35">
      <c r="A862" s="27">
        <v>42587</v>
      </c>
      <c r="B862" s="64" t="s">
        <v>459</v>
      </c>
      <c r="C862" s="64" t="s">
        <v>458</v>
      </c>
      <c r="D862" s="64"/>
      <c r="E862" s="51">
        <v>100</v>
      </c>
      <c r="F862" s="42" t="s">
        <v>868</v>
      </c>
    </row>
    <row r="863" spans="1:6" ht="28.5" customHeight="1" x14ac:dyDescent="0.35">
      <c r="A863" s="27">
        <v>42587</v>
      </c>
      <c r="B863" s="64" t="s">
        <v>215</v>
      </c>
      <c r="C863" s="64"/>
      <c r="D863" s="64"/>
      <c r="E863" s="51">
        <v>300</v>
      </c>
      <c r="F863" s="42" t="s">
        <v>868</v>
      </c>
    </row>
    <row r="864" spans="1:6" ht="28.5" customHeight="1" x14ac:dyDescent="0.35">
      <c r="A864" s="27">
        <v>42587</v>
      </c>
      <c r="B864" s="64" t="s">
        <v>215</v>
      </c>
      <c r="C864" s="64"/>
      <c r="D864" s="64"/>
      <c r="E864" s="51">
        <v>1000</v>
      </c>
      <c r="F864" s="42" t="s">
        <v>868</v>
      </c>
    </row>
    <row r="865" spans="1:6" ht="28.5" customHeight="1" x14ac:dyDescent="0.35">
      <c r="A865" s="27">
        <v>42587</v>
      </c>
      <c r="B865" s="64" t="s">
        <v>553</v>
      </c>
      <c r="C865" s="64" t="s">
        <v>356</v>
      </c>
      <c r="D865" s="64"/>
      <c r="E865" s="51">
        <v>100</v>
      </c>
      <c r="F865" s="42" t="s">
        <v>868</v>
      </c>
    </row>
    <row r="866" spans="1:6" ht="28.5" customHeight="1" x14ac:dyDescent="0.35">
      <c r="A866" s="27">
        <v>42587</v>
      </c>
      <c r="B866" s="64" t="s">
        <v>901</v>
      </c>
      <c r="C866" s="64" t="s">
        <v>717</v>
      </c>
      <c r="D866" s="64"/>
      <c r="E866" s="51">
        <v>25</v>
      </c>
      <c r="F866" s="42" t="s">
        <v>868</v>
      </c>
    </row>
    <row r="867" spans="1:6" ht="28.5" customHeight="1" x14ac:dyDescent="0.35">
      <c r="A867" s="27">
        <v>42587</v>
      </c>
      <c r="B867" s="64" t="s">
        <v>513</v>
      </c>
      <c r="C867" s="64" t="s">
        <v>360</v>
      </c>
      <c r="D867" s="64"/>
      <c r="E867" s="51">
        <v>300</v>
      </c>
      <c r="F867" s="42" t="s">
        <v>868</v>
      </c>
    </row>
    <row r="868" spans="1:6" ht="28.5" customHeight="1" x14ac:dyDescent="0.35">
      <c r="A868" s="27">
        <v>42587</v>
      </c>
      <c r="B868" s="64" t="s">
        <v>355</v>
      </c>
      <c r="C868" s="64" t="s">
        <v>356</v>
      </c>
      <c r="D868" s="64"/>
      <c r="E868" s="51">
        <v>25</v>
      </c>
      <c r="F868" s="42" t="s">
        <v>868</v>
      </c>
    </row>
    <row r="869" spans="1:6" ht="28.5" customHeight="1" x14ac:dyDescent="0.35">
      <c r="A869" s="27">
        <v>42587</v>
      </c>
      <c r="B869" s="64" t="s">
        <v>215</v>
      </c>
      <c r="C869" s="64"/>
      <c r="D869" s="64"/>
      <c r="E869" s="51">
        <v>100</v>
      </c>
      <c r="F869" s="42" t="s">
        <v>868</v>
      </c>
    </row>
    <row r="870" spans="1:6" ht="28.5" customHeight="1" x14ac:dyDescent="0.35">
      <c r="A870" s="27">
        <v>42587</v>
      </c>
      <c r="B870" s="64" t="s">
        <v>215</v>
      </c>
      <c r="C870" s="64"/>
      <c r="D870" s="64"/>
      <c r="E870" s="51">
        <v>300</v>
      </c>
      <c r="F870" s="42" t="s">
        <v>868</v>
      </c>
    </row>
    <row r="871" spans="1:6" ht="28.5" customHeight="1" x14ac:dyDescent="0.35">
      <c r="A871" s="27">
        <v>42587</v>
      </c>
      <c r="B871" s="64" t="s">
        <v>215</v>
      </c>
      <c r="C871" s="64"/>
      <c r="D871" s="64"/>
      <c r="E871" s="51">
        <v>100</v>
      </c>
      <c r="F871" s="42" t="s">
        <v>868</v>
      </c>
    </row>
    <row r="872" spans="1:6" ht="28.5" customHeight="1" x14ac:dyDescent="0.35">
      <c r="A872" s="27">
        <v>42587</v>
      </c>
      <c r="B872" s="64" t="s">
        <v>757</v>
      </c>
      <c r="C872" s="64" t="s">
        <v>356</v>
      </c>
      <c r="D872" s="64"/>
      <c r="E872" s="51">
        <v>100</v>
      </c>
      <c r="F872" s="42" t="s">
        <v>868</v>
      </c>
    </row>
    <row r="873" spans="1:6" ht="28.5" customHeight="1" x14ac:dyDescent="0.35">
      <c r="A873" s="27">
        <v>42587</v>
      </c>
      <c r="B873" s="64" t="s">
        <v>215</v>
      </c>
      <c r="C873" s="64"/>
      <c r="D873" s="64"/>
      <c r="E873" s="51">
        <v>25</v>
      </c>
      <c r="F873" s="42" t="s">
        <v>868</v>
      </c>
    </row>
    <row r="874" spans="1:6" ht="28.5" customHeight="1" x14ac:dyDescent="0.35">
      <c r="A874" s="27">
        <v>42587</v>
      </c>
      <c r="B874" s="64" t="s">
        <v>451</v>
      </c>
      <c r="C874" s="64" t="s">
        <v>450</v>
      </c>
      <c r="D874" s="64"/>
      <c r="E874" s="51">
        <v>100</v>
      </c>
      <c r="F874" s="42" t="s">
        <v>868</v>
      </c>
    </row>
    <row r="875" spans="1:6" ht="28.5" customHeight="1" x14ac:dyDescent="0.35">
      <c r="A875" s="27">
        <v>42587</v>
      </c>
      <c r="B875" s="64" t="s">
        <v>215</v>
      </c>
      <c r="C875" s="64"/>
      <c r="D875" s="64"/>
      <c r="E875" s="51">
        <v>25</v>
      </c>
      <c r="F875" s="42" t="s">
        <v>868</v>
      </c>
    </row>
    <row r="876" spans="1:6" ht="28.5" customHeight="1" x14ac:dyDescent="0.35">
      <c r="A876" s="27">
        <v>42587</v>
      </c>
      <c r="B876" s="64" t="s">
        <v>938</v>
      </c>
      <c r="C876" s="64" t="s">
        <v>38</v>
      </c>
      <c r="D876" s="64"/>
      <c r="E876" s="51">
        <v>10</v>
      </c>
      <c r="F876" s="42" t="s">
        <v>868</v>
      </c>
    </row>
    <row r="877" spans="1:6" ht="28.5" customHeight="1" x14ac:dyDescent="0.35">
      <c r="A877" s="27">
        <v>42587</v>
      </c>
      <c r="B877" s="64" t="s">
        <v>737</v>
      </c>
      <c r="C877" s="64" t="s">
        <v>19</v>
      </c>
      <c r="D877" s="64"/>
      <c r="E877" s="51">
        <v>500</v>
      </c>
      <c r="F877" s="42" t="s">
        <v>868</v>
      </c>
    </row>
    <row r="878" spans="1:6" ht="28.5" customHeight="1" x14ac:dyDescent="0.35">
      <c r="A878" s="27">
        <v>42587</v>
      </c>
      <c r="B878" s="64" t="s">
        <v>215</v>
      </c>
      <c r="C878" s="64"/>
      <c r="D878" s="64"/>
      <c r="E878" s="51">
        <v>50</v>
      </c>
      <c r="F878" s="42" t="s">
        <v>868</v>
      </c>
    </row>
    <row r="879" spans="1:6" ht="28.5" customHeight="1" x14ac:dyDescent="0.35">
      <c r="A879" s="27">
        <v>42587</v>
      </c>
      <c r="B879" s="64" t="s">
        <v>774</v>
      </c>
      <c r="C879" s="64" t="s">
        <v>775</v>
      </c>
      <c r="D879" s="64"/>
      <c r="E879" s="51">
        <v>100</v>
      </c>
      <c r="F879" s="42" t="s">
        <v>868</v>
      </c>
    </row>
    <row r="880" spans="1:6" ht="28.5" customHeight="1" x14ac:dyDescent="0.35">
      <c r="A880" s="27">
        <v>42587</v>
      </c>
      <c r="B880" s="64" t="s">
        <v>570</v>
      </c>
      <c r="C880" s="64" t="s">
        <v>360</v>
      </c>
      <c r="D880" s="64"/>
      <c r="E880" s="51">
        <v>100</v>
      </c>
      <c r="F880" s="42" t="s">
        <v>868</v>
      </c>
    </row>
    <row r="881" spans="1:6" ht="28.5" customHeight="1" x14ac:dyDescent="0.35">
      <c r="A881" s="27">
        <v>42587</v>
      </c>
      <c r="B881" s="64" t="s">
        <v>215</v>
      </c>
      <c r="C881" s="64"/>
      <c r="D881" s="64"/>
      <c r="E881" s="51">
        <v>100</v>
      </c>
      <c r="F881" s="42" t="s">
        <v>868</v>
      </c>
    </row>
    <row r="882" spans="1:6" ht="28.5" customHeight="1" x14ac:dyDescent="0.35">
      <c r="A882" s="27">
        <v>42587</v>
      </c>
      <c r="B882" s="64" t="s">
        <v>567</v>
      </c>
      <c r="C882" s="64" t="s">
        <v>568</v>
      </c>
      <c r="D882" s="64"/>
      <c r="E882" s="51">
        <v>300</v>
      </c>
      <c r="F882" s="42" t="s">
        <v>868</v>
      </c>
    </row>
    <row r="883" spans="1:6" ht="28.5" customHeight="1" x14ac:dyDescent="0.35">
      <c r="A883" s="27">
        <v>42587</v>
      </c>
      <c r="B883" s="64" t="s">
        <v>215</v>
      </c>
      <c r="C883" s="64"/>
      <c r="D883" s="64"/>
      <c r="E883" s="51">
        <v>50</v>
      </c>
      <c r="F883" s="42" t="s">
        <v>868</v>
      </c>
    </row>
    <row r="884" spans="1:6" ht="28.5" customHeight="1" x14ac:dyDescent="0.35">
      <c r="A884" s="27">
        <v>42587</v>
      </c>
      <c r="B884" s="64" t="s">
        <v>772</v>
      </c>
      <c r="C884" s="64" t="s">
        <v>337</v>
      </c>
      <c r="D884" s="64"/>
      <c r="E884" s="51">
        <v>100</v>
      </c>
      <c r="F884" s="42" t="s">
        <v>238</v>
      </c>
    </row>
    <row r="885" spans="1:6" ht="28.5" customHeight="1" x14ac:dyDescent="0.35">
      <c r="A885" s="27">
        <v>42587</v>
      </c>
      <c r="B885" s="64" t="s">
        <v>931</v>
      </c>
      <c r="C885" s="64"/>
      <c r="D885" s="64"/>
      <c r="E885" s="51">
        <v>500</v>
      </c>
      <c r="F885" s="42" t="s">
        <v>868</v>
      </c>
    </row>
    <row r="886" spans="1:6" ht="28.5" customHeight="1" x14ac:dyDescent="0.35">
      <c r="A886" s="27">
        <v>42588</v>
      </c>
      <c r="B886" s="64" t="s">
        <v>939</v>
      </c>
      <c r="C886" s="64" t="s">
        <v>775</v>
      </c>
      <c r="D886" s="64"/>
      <c r="E886" s="51">
        <v>100</v>
      </c>
      <c r="F886" s="42" t="s">
        <v>868</v>
      </c>
    </row>
    <row r="887" spans="1:6" ht="28.5" customHeight="1" x14ac:dyDescent="0.35">
      <c r="A887" s="27">
        <v>42588</v>
      </c>
      <c r="B887" s="64" t="s">
        <v>215</v>
      </c>
      <c r="C887" s="64"/>
      <c r="D887" s="64"/>
      <c r="E887" s="51">
        <v>100</v>
      </c>
      <c r="F887" s="42" t="s">
        <v>868</v>
      </c>
    </row>
    <row r="888" spans="1:6" ht="28.5" customHeight="1" x14ac:dyDescent="0.35">
      <c r="A888" s="27">
        <v>42588</v>
      </c>
      <c r="B888" s="64" t="s">
        <v>215</v>
      </c>
      <c r="C888" s="64"/>
      <c r="D888" s="64"/>
      <c r="E888" s="51">
        <v>50</v>
      </c>
      <c r="F888" s="42" t="s">
        <v>868</v>
      </c>
    </row>
    <row r="889" spans="1:6" ht="28.5" customHeight="1" x14ac:dyDescent="0.35">
      <c r="A889" s="27">
        <v>42588</v>
      </c>
      <c r="B889" s="64" t="s">
        <v>666</v>
      </c>
      <c r="C889" s="64" t="s">
        <v>423</v>
      </c>
      <c r="D889" s="64"/>
      <c r="E889" s="51">
        <v>100</v>
      </c>
      <c r="F889" s="42" t="s">
        <v>868</v>
      </c>
    </row>
    <row r="890" spans="1:6" ht="28.5" customHeight="1" x14ac:dyDescent="0.35">
      <c r="A890" s="27">
        <v>42588</v>
      </c>
      <c r="B890" s="64" t="s">
        <v>460</v>
      </c>
      <c r="C890" s="64" t="s">
        <v>342</v>
      </c>
      <c r="D890" s="64"/>
      <c r="E890" s="51">
        <v>25</v>
      </c>
      <c r="F890" s="42" t="s">
        <v>868</v>
      </c>
    </row>
    <row r="891" spans="1:6" ht="28.5" customHeight="1" x14ac:dyDescent="0.35">
      <c r="A891" s="27">
        <v>42588</v>
      </c>
      <c r="B891" s="64" t="s">
        <v>940</v>
      </c>
      <c r="C891" s="64" t="s">
        <v>745</v>
      </c>
      <c r="D891" s="64"/>
      <c r="E891" s="51">
        <v>1000</v>
      </c>
      <c r="F891" s="42" t="s">
        <v>868</v>
      </c>
    </row>
    <row r="892" spans="1:6" ht="28.5" customHeight="1" x14ac:dyDescent="0.35">
      <c r="A892" s="27">
        <v>42588</v>
      </c>
      <c r="B892" s="64" t="s">
        <v>215</v>
      </c>
      <c r="C892" s="64"/>
      <c r="D892" s="64"/>
      <c r="E892" s="51">
        <v>50</v>
      </c>
      <c r="F892" s="42" t="s">
        <v>868</v>
      </c>
    </row>
    <row r="893" spans="1:6" ht="28.5" customHeight="1" x14ac:dyDescent="0.35">
      <c r="A893" s="27">
        <v>42588</v>
      </c>
      <c r="B893" s="64" t="s">
        <v>518</v>
      </c>
      <c r="C893" s="64" t="s">
        <v>337</v>
      </c>
      <c r="D893" s="64"/>
      <c r="E893" s="51">
        <v>300</v>
      </c>
      <c r="F893" s="42" t="s">
        <v>868</v>
      </c>
    </row>
    <row r="894" spans="1:6" ht="28.5" customHeight="1" x14ac:dyDescent="0.35">
      <c r="A894" s="27">
        <v>42588</v>
      </c>
      <c r="B894" s="64" t="s">
        <v>215</v>
      </c>
      <c r="C894" s="64"/>
      <c r="D894" s="64"/>
      <c r="E894" s="51">
        <v>1000</v>
      </c>
      <c r="F894" s="42" t="s">
        <v>868</v>
      </c>
    </row>
    <row r="895" spans="1:6" ht="28.5" customHeight="1" x14ac:dyDescent="0.35">
      <c r="A895" s="27">
        <v>42588</v>
      </c>
      <c r="B895" s="64" t="s">
        <v>467</v>
      </c>
      <c r="C895" s="64" t="s">
        <v>441</v>
      </c>
      <c r="D895" s="64"/>
      <c r="E895" s="51">
        <v>25</v>
      </c>
      <c r="F895" s="42" t="s">
        <v>868</v>
      </c>
    </row>
    <row r="896" spans="1:6" ht="28.5" customHeight="1" x14ac:dyDescent="0.35">
      <c r="A896" s="27">
        <v>42588</v>
      </c>
      <c r="B896" s="64" t="s">
        <v>215</v>
      </c>
      <c r="C896" s="64"/>
      <c r="D896" s="64"/>
      <c r="E896" s="51">
        <v>100</v>
      </c>
      <c r="F896" s="42" t="s">
        <v>868</v>
      </c>
    </row>
    <row r="897" spans="1:6" ht="28.5" customHeight="1" x14ac:dyDescent="0.35">
      <c r="A897" s="27">
        <v>42588</v>
      </c>
      <c r="B897" s="64" t="s">
        <v>215</v>
      </c>
      <c r="C897" s="64"/>
      <c r="D897" s="64"/>
      <c r="E897" s="51">
        <v>25</v>
      </c>
      <c r="F897" s="42" t="s">
        <v>868</v>
      </c>
    </row>
    <row r="898" spans="1:6" ht="28.5" customHeight="1" x14ac:dyDescent="0.35">
      <c r="A898" s="27">
        <v>42588</v>
      </c>
      <c r="B898" s="64" t="s">
        <v>215</v>
      </c>
      <c r="C898" s="64"/>
      <c r="D898" s="64"/>
      <c r="E898" s="51">
        <v>300</v>
      </c>
      <c r="F898" s="42" t="s">
        <v>868</v>
      </c>
    </row>
    <row r="899" spans="1:6" ht="28.5" customHeight="1" x14ac:dyDescent="0.35">
      <c r="A899" s="27">
        <v>42588</v>
      </c>
      <c r="B899" s="64" t="s">
        <v>734</v>
      </c>
      <c r="C899" s="64" t="s">
        <v>735</v>
      </c>
      <c r="D899" s="64"/>
      <c r="E899" s="51">
        <v>70</v>
      </c>
      <c r="F899" s="42" t="s">
        <v>868</v>
      </c>
    </row>
    <row r="900" spans="1:6" ht="28.5" customHeight="1" x14ac:dyDescent="0.35">
      <c r="A900" s="27">
        <v>42588</v>
      </c>
      <c r="B900" s="64" t="s">
        <v>462</v>
      </c>
      <c r="C900" s="64" t="s">
        <v>247</v>
      </c>
      <c r="D900" s="64"/>
      <c r="E900" s="51">
        <v>300</v>
      </c>
      <c r="F900" s="42" t="s">
        <v>868</v>
      </c>
    </row>
    <row r="901" spans="1:6" ht="28.5" customHeight="1" x14ac:dyDescent="0.35">
      <c r="A901" s="27">
        <v>42588</v>
      </c>
      <c r="B901" s="64" t="s">
        <v>215</v>
      </c>
      <c r="C901" s="64"/>
      <c r="D901" s="64"/>
      <c r="E901" s="51">
        <v>100</v>
      </c>
      <c r="F901" s="42" t="s">
        <v>868</v>
      </c>
    </row>
    <row r="902" spans="1:6" ht="28.5" customHeight="1" x14ac:dyDescent="0.35">
      <c r="A902" s="27">
        <v>42589</v>
      </c>
      <c r="B902" s="64" t="s">
        <v>215</v>
      </c>
      <c r="C902" s="64"/>
      <c r="D902" s="64"/>
      <c r="E902" s="51">
        <v>1000</v>
      </c>
      <c r="F902" s="42" t="s">
        <v>238</v>
      </c>
    </row>
    <row r="903" spans="1:6" ht="28.5" customHeight="1" x14ac:dyDescent="0.35">
      <c r="A903" s="27">
        <v>42589</v>
      </c>
      <c r="B903" s="64" t="s">
        <v>739</v>
      </c>
      <c r="C903" s="64" t="s">
        <v>438</v>
      </c>
      <c r="D903" s="64"/>
      <c r="E903" s="51">
        <v>100</v>
      </c>
      <c r="F903" s="42" t="s">
        <v>868</v>
      </c>
    </row>
    <row r="904" spans="1:6" ht="28.5" customHeight="1" x14ac:dyDescent="0.35">
      <c r="A904" s="27">
        <v>42589</v>
      </c>
      <c r="B904" s="64" t="s">
        <v>530</v>
      </c>
      <c r="C904" s="64" t="s">
        <v>941</v>
      </c>
      <c r="D904" s="64"/>
      <c r="E904" s="51">
        <v>100</v>
      </c>
      <c r="F904" s="42" t="s">
        <v>868</v>
      </c>
    </row>
    <row r="905" spans="1:6" ht="28.5" customHeight="1" x14ac:dyDescent="0.35">
      <c r="A905" s="27">
        <v>42589</v>
      </c>
      <c r="B905" s="64" t="s">
        <v>373</v>
      </c>
      <c r="C905" s="64" t="s">
        <v>352</v>
      </c>
      <c r="D905" s="64"/>
      <c r="E905" s="51">
        <v>300</v>
      </c>
      <c r="F905" s="42" t="s">
        <v>868</v>
      </c>
    </row>
    <row r="906" spans="1:6" ht="28.5" customHeight="1" x14ac:dyDescent="0.35">
      <c r="A906" s="27">
        <v>42589</v>
      </c>
      <c r="B906" s="64" t="s">
        <v>789</v>
      </c>
      <c r="C906" s="64" t="s">
        <v>790</v>
      </c>
      <c r="D906" s="64"/>
      <c r="E906" s="51">
        <v>300</v>
      </c>
      <c r="F906" s="42" t="s">
        <v>868</v>
      </c>
    </row>
    <row r="907" spans="1:6" ht="28.5" customHeight="1" x14ac:dyDescent="0.35">
      <c r="A907" s="27">
        <v>42589</v>
      </c>
      <c r="B907" s="64" t="s">
        <v>806</v>
      </c>
      <c r="C907" s="64" t="s">
        <v>703</v>
      </c>
      <c r="D907" s="64"/>
      <c r="E907" s="51">
        <v>100</v>
      </c>
      <c r="F907" s="42" t="s">
        <v>868</v>
      </c>
    </row>
    <row r="908" spans="1:6" ht="28.5" customHeight="1" x14ac:dyDescent="0.35">
      <c r="A908" s="27">
        <v>42589</v>
      </c>
      <c r="B908" s="64" t="s">
        <v>215</v>
      </c>
      <c r="C908" s="64"/>
      <c r="D908" s="64"/>
      <c r="E908" s="51">
        <v>1000</v>
      </c>
      <c r="F908" s="42" t="s">
        <v>868</v>
      </c>
    </row>
    <row r="909" spans="1:6" ht="28.5" customHeight="1" x14ac:dyDescent="0.35">
      <c r="A909" s="27">
        <v>42589</v>
      </c>
      <c r="B909" s="64" t="s">
        <v>324</v>
      </c>
      <c r="C909" s="64" t="s">
        <v>325</v>
      </c>
      <c r="D909" s="64" t="s">
        <v>326</v>
      </c>
      <c r="E909" s="51">
        <v>500</v>
      </c>
      <c r="F909" s="42" t="s">
        <v>285</v>
      </c>
    </row>
    <row r="910" spans="1:6" ht="28.5" customHeight="1" x14ac:dyDescent="0.35">
      <c r="A910" s="27">
        <v>42590</v>
      </c>
      <c r="B910" s="64" t="s">
        <v>215</v>
      </c>
      <c r="C910" s="64"/>
      <c r="D910" s="64"/>
      <c r="E910" s="51">
        <v>300</v>
      </c>
      <c r="F910" s="42" t="s">
        <v>868</v>
      </c>
    </row>
    <row r="911" spans="1:6" ht="28.5" customHeight="1" x14ac:dyDescent="0.35">
      <c r="A911" s="27">
        <v>42590</v>
      </c>
      <c r="B911" s="64" t="s">
        <v>582</v>
      </c>
      <c r="C911" s="64" t="s">
        <v>583</v>
      </c>
      <c r="D911" s="64"/>
      <c r="E911" s="51">
        <v>1000</v>
      </c>
      <c r="F911" s="42" t="s">
        <v>868</v>
      </c>
    </row>
    <row r="912" spans="1:6" ht="28.5" customHeight="1" x14ac:dyDescent="0.35">
      <c r="A912" s="27">
        <v>42590</v>
      </c>
      <c r="B912" s="64" t="s">
        <v>215</v>
      </c>
      <c r="C912" s="64"/>
      <c r="D912" s="64"/>
      <c r="E912" s="51">
        <v>25</v>
      </c>
      <c r="F912" s="42" t="s">
        <v>868</v>
      </c>
    </row>
    <row r="913" spans="1:6" ht="28.5" customHeight="1" x14ac:dyDescent="0.35">
      <c r="A913" s="27">
        <v>42590</v>
      </c>
      <c r="B913" s="64" t="s">
        <v>215</v>
      </c>
      <c r="C913" s="64"/>
      <c r="D913" s="64"/>
      <c r="E913" s="51">
        <v>300</v>
      </c>
      <c r="F913" s="42" t="s">
        <v>868</v>
      </c>
    </row>
    <row r="914" spans="1:6" ht="28.5" customHeight="1" x14ac:dyDescent="0.35">
      <c r="A914" s="27">
        <v>42590</v>
      </c>
      <c r="B914" s="64" t="s">
        <v>947</v>
      </c>
      <c r="C914" s="64" t="s">
        <v>573</v>
      </c>
      <c r="D914" s="64" t="s">
        <v>948</v>
      </c>
      <c r="E914" s="51">
        <v>500</v>
      </c>
      <c r="F914" s="42" t="s">
        <v>285</v>
      </c>
    </row>
    <row r="915" spans="1:6" ht="28.5" customHeight="1" x14ac:dyDescent="0.35">
      <c r="A915" s="27">
        <v>42590</v>
      </c>
      <c r="B915" s="64" t="s">
        <v>947</v>
      </c>
      <c r="C915" s="64" t="s">
        <v>573</v>
      </c>
      <c r="D915" s="64" t="s">
        <v>948</v>
      </c>
      <c r="E915" s="51">
        <v>2000</v>
      </c>
      <c r="F915" s="42" t="s">
        <v>285</v>
      </c>
    </row>
    <row r="916" spans="1:6" ht="28.5" customHeight="1" x14ac:dyDescent="0.35">
      <c r="A916" s="27">
        <v>42590</v>
      </c>
      <c r="B916" s="64" t="s">
        <v>897</v>
      </c>
      <c r="C916" s="64" t="s">
        <v>16</v>
      </c>
      <c r="D916" s="64"/>
      <c r="E916" s="51">
        <v>100</v>
      </c>
      <c r="F916" s="42" t="s">
        <v>868</v>
      </c>
    </row>
    <row r="917" spans="1:6" ht="28.5" customHeight="1" x14ac:dyDescent="0.35">
      <c r="A917" s="27">
        <v>42590</v>
      </c>
      <c r="B917" s="64" t="s">
        <v>727</v>
      </c>
      <c r="C917" s="64" t="s">
        <v>337</v>
      </c>
      <c r="D917" s="64"/>
      <c r="E917" s="51">
        <v>300</v>
      </c>
      <c r="F917" s="42" t="s">
        <v>868</v>
      </c>
    </row>
    <row r="918" spans="1:6" ht="28.5" customHeight="1" x14ac:dyDescent="0.35">
      <c r="A918" s="27">
        <v>42590</v>
      </c>
      <c r="B918" s="64" t="s">
        <v>324</v>
      </c>
      <c r="C918" s="64" t="s">
        <v>360</v>
      </c>
      <c r="D918" s="64"/>
      <c r="E918" s="51">
        <v>100</v>
      </c>
      <c r="F918" s="42" t="s">
        <v>868</v>
      </c>
    </row>
    <row r="919" spans="1:6" ht="28.5" customHeight="1" x14ac:dyDescent="0.35">
      <c r="A919" s="27">
        <v>42590</v>
      </c>
      <c r="B919" s="64" t="s">
        <v>798</v>
      </c>
      <c r="C919" s="64" t="s">
        <v>256</v>
      </c>
      <c r="D919" s="64"/>
      <c r="E919" s="51">
        <v>3425</v>
      </c>
      <c r="F919" s="42" t="s">
        <v>868</v>
      </c>
    </row>
    <row r="920" spans="1:6" ht="28.5" customHeight="1" x14ac:dyDescent="0.35">
      <c r="A920" s="27">
        <v>42590</v>
      </c>
      <c r="B920" s="64" t="s">
        <v>215</v>
      </c>
      <c r="C920" s="64"/>
      <c r="D920" s="64"/>
      <c r="E920" s="51">
        <v>25</v>
      </c>
      <c r="F920" s="42" t="s">
        <v>868</v>
      </c>
    </row>
    <row r="921" spans="1:6" ht="28.5" customHeight="1" x14ac:dyDescent="0.35">
      <c r="A921" s="27">
        <v>42590</v>
      </c>
      <c r="B921" s="64" t="s">
        <v>215</v>
      </c>
      <c r="C921" s="64"/>
      <c r="D921" s="64"/>
      <c r="E921" s="51">
        <v>300</v>
      </c>
      <c r="F921" s="42" t="s">
        <v>868</v>
      </c>
    </row>
    <row r="922" spans="1:6" ht="28.5" customHeight="1" x14ac:dyDescent="0.35">
      <c r="A922" s="27">
        <v>42590</v>
      </c>
      <c r="B922" s="64" t="s">
        <v>350</v>
      </c>
      <c r="C922" s="64" t="s">
        <v>38</v>
      </c>
      <c r="D922" s="64"/>
      <c r="E922" s="51">
        <v>25</v>
      </c>
      <c r="F922" s="42" t="s">
        <v>868</v>
      </c>
    </row>
    <row r="923" spans="1:6" ht="28.5" customHeight="1" x14ac:dyDescent="0.35">
      <c r="A923" s="27">
        <v>42590</v>
      </c>
      <c r="B923" s="64" t="s">
        <v>215</v>
      </c>
      <c r="C923" s="64"/>
      <c r="D923" s="64"/>
      <c r="E923" s="51">
        <v>100</v>
      </c>
      <c r="F923" s="42" t="s">
        <v>868</v>
      </c>
    </row>
    <row r="924" spans="1:6" ht="28.5" customHeight="1" x14ac:dyDescent="0.35">
      <c r="A924" s="27">
        <v>42590</v>
      </c>
      <c r="B924" s="64" t="s">
        <v>215</v>
      </c>
      <c r="C924" s="64"/>
      <c r="D924" s="64"/>
      <c r="E924" s="51">
        <v>100</v>
      </c>
      <c r="F924" s="42" t="s">
        <v>868</v>
      </c>
    </row>
    <row r="925" spans="1:6" ht="28.5" customHeight="1" x14ac:dyDescent="0.35">
      <c r="A925" s="27">
        <v>42590</v>
      </c>
      <c r="B925" s="64" t="s">
        <v>952</v>
      </c>
      <c r="C925" s="64" t="s">
        <v>267</v>
      </c>
      <c r="D925" s="64"/>
      <c r="E925" s="51">
        <v>30</v>
      </c>
      <c r="F925" s="42" t="s">
        <v>868</v>
      </c>
    </row>
    <row r="926" spans="1:6" ht="28.5" customHeight="1" x14ac:dyDescent="0.35">
      <c r="A926" s="27">
        <v>42590</v>
      </c>
      <c r="B926" s="64" t="s">
        <v>215</v>
      </c>
      <c r="C926" s="64"/>
      <c r="D926" s="64"/>
      <c r="E926" s="51">
        <v>550</v>
      </c>
      <c r="F926" s="42" t="s">
        <v>868</v>
      </c>
    </row>
    <row r="927" spans="1:6" ht="28.5" customHeight="1" x14ac:dyDescent="0.35">
      <c r="A927" s="27">
        <v>42590</v>
      </c>
      <c r="B927" s="64" t="s">
        <v>621</v>
      </c>
      <c r="C927" s="64" t="s">
        <v>661</v>
      </c>
      <c r="D927" s="64"/>
      <c r="E927" s="51">
        <v>100</v>
      </c>
      <c r="F927" s="42" t="s">
        <v>868</v>
      </c>
    </row>
    <row r="928" spans="1:6" ht="28.5" customHeight="1" x14ac:dyDescent="0.35">
      <c r="A928" s="27">
        <v>42590</v>
      </c>
      <c r="B928" s="64" t="s">
        <v>462</v>
      </c>
      <c r="C928" s="64" t="s">
        <v>247</v>
      </c>
      <c r="D928" s="64"/>
      <c r="E928" s="51">
        <v>25</v>
      </c>
      <c r="F928" s="42" t="s">
        <v>868</v>
      </c>
    </row>
    <row r="929" spans="1:6" ht="28.5" customHeight="1" x14ac:dyDescent="0.35">
      <c r="A929" s="27">
        <v>42590</v>
      </c>
      <c r="B929" s="64" t="s">
        <v>953</v>
      </c>
      <c r="C929" s="64" t="s">
        <v>954</v>
      </c>
      <c r="D929" s="64"/>
      <c r="E929" s="51">
        <v>1000</v>
      </c>
      <c r="F929" s="42" t="s">
        <v>868</v>
      </c>
    </row>
    <row r="930" spans="1:6" ht="28.5" customHeight="1" x14ac:dyDescent="0.35">
      <c r="A930" s="27">
        <v>42590</v>
      </c>
      <c r="B930" s="64" t="s">
        <v>955</v>
      </c>
      <c r="C930" s="64" t="s">
        <v>452</v>
      </c>
      <c r="D930" s="64"/>
      <c r="E930" s="51">
        <v>100</v>
      </c>
      <c r="F930" s="42" t="s">
        <v>868</v>
      </c>
    </row>
    <row r="931" spans="1:6" ht="28.5" customHeight="1" x14ac:dyDescent="0.35">
      <c r="A931" s="27">
        <v>42591</v>
      </c>
      <c r="B931" s="64" t="s">
        <v>215</v>
      </c>
      <c r="C931" s="64"/>
      <c r="D931" s="64"/>
      <c r="E931" s="51">
        <v>300</v>
      </c>
      <c r="F931" s="42" t="s">
        <v>868</v>
      </c>
    </row>
    <row r="932" spans="1:6" ht="28.5" customHeight="1" x14ac:dyDescent="0.35">
      <c r="A932" s="27">
        <v>42591</v>
      </c>
      <c r="B932" s="64" t="s">
        <v>253</v>
      </c>
      <c r="C932" s="64" t="s">
        <v>253</v>
      </c>
      <c r="D932" s="64"/>
      <c r="E932" s="51">
        <v>300</v>
      </c>
      <c r="F932" s="42" t="s">
        <v>868</v>
      </c>
    </row>
    <row r="933" spans="1:6" ht="28.5" customHeight="1" x14ac:dyDescent="0.35">
      <c r="A933" s="27">
        <v>42591</v>
      </c>
      <c r="B933" s="64" t="s">
        <v>253</v>
      </c>
      <c r="C933" s="64" t="s">
        <v>253</v>
      </c>
      <c r="D933" s="64"/>
      <c r="E933" s="51">
        <v>400</v>
      </c>
      <c r="F933" s="42" t="s">
        <v>868</v>
      </c>
    </row>
    <row r="934" spans="1:6" ht="28.5" customHeight="1" x14ac:dyDescent="0.35">
      <c r="A934" s="27">
        <v>42591</v>
      </c>
      <c r="B934" s="64" t="s">
        <v>253</v>
      </c>
      <c r="C934" s="64" t="s">
        <v>253</v>
      </c>
      <c r="D934" s="64"/>
      <c r="E934" s="51">
        <v>100</v>
      </c>
      <c r="F934" s="42" t="s">
        <v>238</v>
      </c>
    </row>
    <row r="935" spans="1:6" ht="28.5" customHeight="1" x14ac:dyDescent="0.35">
      <c r="A935" s="27">
        <v>42591</v>
      </c>
      <c r="B935" s="64" t="s">
        <v>723</v>
      </c>
      <c r="C935" s="64" t="s">
        <v>258</v>
      </c>
      <c r="D935" s="64"/>
      <c r="E935" s="51">
        <v>25</v>
      </c>
      <c r="F935" s="42" t="s">
        <v>868</v>
      </c>
    </row>
    <row r="936" spans="1:6" ht="28.5" customHeight="1" x14ac:dyDescent="0.35">
      <c r="A936" s="27">
        <v>42591</v>
      </c>
      <c r="B936" s="64" t="s">
        <v>759</v>
      </c>
      <c r="C936" s="64" t="s">
        <v>247</v>
      </c>
      <c r="D936" s="64"/>
      <c r="E936" s="51">
        <v>300</v>
      </c>
      <c r="F936" s="42" t="s">
        <v>868</v>
      </c>
    </row>
    <row r="937" spans="1:6" ht="28.5" customHeight="1" x14ac:dyDescent="0.35">
      <c r="A937" s="27">
        <v>42592</v>
      </c>
      <c r="B937" s="64" t="s">
        <v>215</v>
      </c>
      <c r="C937" s="64"/>
      <c r="D937" s="64"/>
      <c r="E937" s="51">
        <v>500</v>
      </c>
      <c r="F937" s="42" t="s">
        <v>868</v>
      </c>
    </row>
    <row r="938" spans="1:6" ht="28.5" customHeight="1" x14ac:dyDescent="0.35">
      <c r="A938" s="27">
        <v>42592</v>
      </c>
      <c r="B938" s="64" t="s">
        <v>215</v>
      </c>
      <c r="C938" s="64"/>
      <c r="D938" s="64"/>
      <c r="E938" s="51">
        <v>100</v>
      </c>
      <c r="F938" s="42" t="s">
        <v>868</v>
      </c>
    </row>
    <row r="939" spans="1:6" ht="28.5" customHeight="1" x14ac:dyDescent="0.35">
      <c r="A939" s="27">
        <v>42592</v>
      </c>
      <c r="B939" s="64" t="s">
        <v>760</v>
      </c>
      <c r="C939" s="64" t="s">
        <v>38</v>
      </c>
      <c r="D939" s="64"/>
      <c r="E939" s="51">
        <v>100</v>
      </c>
      <c r="F939" s="42" t="s">
        <v>868</v>
      </c>
    </row>
    <row r="940" spans="1:6" ht="28.5" customHeight="1" x14ac:dyDescent="0.35">
      <c r="A940" s="27">
        <v>42592</v>
      </c>
      <c r="B940" s="64" t="s">
        <v>796</v>
      </c>
      <c r="C940" s="64" t="s">
        <v>797</v>
      </c>
      <c r="D940" s="64"/>
      <c r="E940" s="51">
        <v>300</v>
      </c>
      <c r="F940" s="42" t="s">
        <v>868</v>
      </c>
    </row>
    <row r="941" spans="1:6" ht="28.5" customHeight="1" x14ac:dyDescent="0.35">
      <c r="A941" s="27">
        <v>42592</v>
      </c>
      <c r="B941" s="64" t="s">
        <v>950</v>
      </c>
      <c r="C941" s="64"/>
      <c r="D941" s="64"/>
      <c r="E941" s="51">
        <v>1000</v>
      </c>
      <c r="F941" s="42" t="s">
        <v>285</v>
      </c>
    </row>
    <row r="942" spans="1:6" ht="28.5" customHeight="1" x14ac:dyDescent="0.35">
      <c r="A942" s="27">
        <v>42592</v>
      </c>
      <c r="B942" s="64" t="s">
        <v>385</v>
      </c>
      <c r="C942" s="64" t="s">
        <v>19</v>
      </c>
      <c r="D942" s="64" t="s">
        <v>386</v>
      </c>
      <c r="E942" s="51">
        <v>200</v>
      </c>
      <c r="F942" s="42" t="s">
        <v>285</v>
      </c>
    </row>
    <row r="943" spans="1:6" ht="28.5" customHeight="1" x14ac:dyDescent="0.35">
      <c r="A943" s="27">
        <v>42593</v>
      </c>
      <c r="B943" s="64" t="s">
        <v>956</v>
      </c>
      <c r="C943" s="64" t="s">
        <v>486</v>
      </c>
      <c r="D943" s="64"/>
      <c r="E943" s="51">
        <v>300</v>
      </c>
      <c r="F943" s="42" t="s">
        <v>238</v>
      </c>
    </row>
    <row r="944" spans="1:6" ht="28.5" customHeight="1" x14ac:dyDescent="0.35">
      <c r="A944" s="27">
        <v>42593</v>
      </c>
      <c r="B944" s="64" t="s">
        <v>949</v>
      </c>
      <c r="C944" s="64"/>
      <c r="D944" s="64"/>
      <c r="E944" s="51">
        <v>50000</v>
      </c>
      <c r="F944" s="42" t="s">
        <v>868</v>
      </c>
    </row>
    <row r="945" spans="1:6" ht="28.5" customHeight="1" x14ac:dyDescent="0.35">
      <c r="A945" s="27">
        <v>42594</v>
      </c>
      <c r="B945" s="64" t="s">
        <v>962</v>
      </c>
      <c r="C945" s="64" t="s">
        <v>360</v>
      </c>
      <c r="D945" s="64"/>
      <c r="E945" s="51">
        <v>25</v>
      </c>
      <c r="F945" s="42" t="s">
        <v>238</v>
      </c>
    </row>
    <row r="946" spans="1:6" ht="28.5" customHeight="1" x14ac:dyDescent="0.35">
      <c r="A946" s="27">
        <v>42594</v>
      </c>
      <c r="B946" s="64" t="s">
        <v>528</v>
      </c>
      <c r="C946" s="64" t="s">
        <v>360</v>
      </c>
      <c r="D946" s="64"/>
      <c r="E946" s="51">
        <v>1000</v>
      </c>
      <c r="F946" s="42" t="s">
        <v>868</v>
      </c>
    </row>
    <row r="947" spans="1:6" ht="28.5" customHeight="1" x14ac:dyDescent="0.35">
      <c r="A947" s="27">
        <v>42594</v>
      </c>
      <c r="B947" s="64"/>
      <c r="C947" s="64" t="s">
        <v>769</v>
      </c>
      <c r="D947" s="64"/>
      <c r="E947" s="51">
        <v>198</v>
      </c>
      <c r="F947" s="42" t="s">
        <v>868</v>
      </c>
    </row>
    <row r="948" spans="1:6" ht="28.5" customHeight="1" x14ac:dyDescent="0.35">
      <c r="A948" s="27">
        <v>42594</v>
      </c>
      <c r="B948" s="64" t="s">
        <v>215</v>
      </c>
      <c r="C948" s="64"/>
      <c r="D948" s="64"/>
      <c r="E948" s="51">
        <v>300</v>
      </c>
      <c r="F948" s="42" t="s">
        <v>868</v>
      </c>
    </row>
    <row r="949" spans="1:6" ht="28.5" customHeight="1" x14ac:dyDescent="0.35">
      <c r="A949" s="27">
        <v>42594</v>
      </c>
      <c r="B949" s="64" t="s">
        <v>953</v>
      </c>
      <c r="C949" s="64" t="s">
        <v>954</v>
      </c>
      <c r="D949" s="64"/>
      <c r="E949" s="51">
        <v>1000</v>
      </c>
      <c r="F949" s="42" t="s">
        <v>868</v>
      </c>
    </row>
    <row r="950" spans="1:6" ht="28.5" customHeight="1" x14ac:dyDescent="0.35">
      <c r="A950" s="27">
        <v>42594</v>
      </c>
      <c r="B950" s="64" t="s">
        <v>215</v>
      </c>
      <c r="C950" s="64"/>
      <c r="D950" s="64"/>
      <c r="E950" s="51">
        <v>25</v>
      </c>
      <c r="F950" s="42" t="s">
        <v>868</v>
      </c>
    </row>
    <row r="951" spans="1:6" ht="28.5" customHeight="1" x14ac:dyDescent="0.35">
      <c r="A951" s="27">
        <v>42594</v>
      </c>
      <c r="B951" s="64" t="s">
        <v>963</v>
      </c>
      <c r="C951" s="64" t="s">
        <v>176</v>
      </c>
      <c r="D951" s="64"/>
      <c r="E951" s="51">
        <v>500</v>
      </c>
      <c r="F951" s="42" t="s">
        <v>868</v>
      </c>
    </row>
    <row r="952" spans="1:6" ht="44.25" customHeight="1" x14ac:dyDescent="0.35">
      <c r="A952" s="27">
        <v>42594</v>
      </c>
      <c r="B952" s="20" t="s">
        <v>957</v>
      </c>
      <c r="C952" s="64"/>
      <c r="D952" s="64"/>
      <c r="E952" s="51">
        <v>22857.279999999999</v>
      </c>
      <c r="F952" s="42" t="s">
        <v>285</v>
      </c>
    </row>
    <row r="953" spans="1:6" ht="26.25" customHeight="1" x14ac:dyDescent="0.35">
      <c r="A953" s="27">
        <v>42594</v>
      </c>
      <c r="B953" s="20" t="s">
        <v>958</v>
      </c>
      <c r="C953" s="64"/>
      <c r="D953" s="64"/>
      <c r="E953" s="51">
        <v>500</v>
      </c>
      <c r="F953" s="42" t="s">
        <v>868</v>
      </c>
    </row>
    <row r="954" spans="1:6" ht="28.5" customHeight="1" x14ac:dyDescent="0.35">
      <c r="A954" s="27">
        <v>42594</v>
      </c>
      <c r="B954" s="64" t="s">
        <v>959</v>
      </c>
      <c r="C954" s="64"/>
      <c r="D954" s="64"/>
      <c r="E954" s="51">
        <v>500</v>
      </c>
      <c r="F954" s="42" t="s">
        <v>868</v>
      </c>
    </row>
    <row r="955" spans="1:6" ht="28.5" customHeight="1" x14ac:dyDescent="0.35">
      <c r="A955" s="27">
        <v>42594</v>
      </c>
      <c r="B955" s="64" t="s">
        <v>960</v>
      </c>
      <c r="C955" s="64"/>
      <c r="D955" s="64"/>
      <c r="E955" s="51">
        <v>200</v>
      </c>
      <c r="F955" s="42" t="s">
        <v>868</v>
      </c>
    </row>
    <row r="956" spans="1:6" ht="28.5" customHeight="1" x14ac:dyDescent="0.35">
      <c r="A956" s="27">
        <v>42595</v>
      </c>
      <c r="B956" s="64" t="s">
        <v>961</v>
      </c>
      <c r="C956" s="64"/>
      <c r="D956" s="64"/>
      <c r="E956" s="51">
        <v>300</v>
      </c>
      <c r="F956" s="42" t="s">
        <v>868</v>
      </c>
    </row>
    <row r="957" spans="1:6" ht="28.5" customHeight="1" x14ac:dyDescent="0.35">
      <c r="A957" s="27">
        <v>42595</v>
      </c>
      <c r="B957" s="64" t="s">
        <v>215</v>
      </c>
      <c r="C957" s="64"/>
      <c r="D957" s="64"/>
      <c r="E957" s="51">
        <v>100</v>
      </c>
      <c r="F957" s="42" t="s">
        <v>868</v>
      </c>
    </row>
    <row r="958" spans="1:6" ht="28.5" customHeight="1" x14ac:dyDescent="0.35">
      <c r="A958" s="27">
        <v>42595</v>
      </c>
      <c r="B958" s="64" t="s">
        <v>215</v>
      </c>
      <c r="C958" s="64"/>
      <c r="D958" s="64"/>
      <c r="E958" s="51">
        <v>25</v>
      </c>
      <c r="F958" s="42" t="s">
        <v>238</v>
      </c>
    </row>
    <row r="959" spans="1:6" ht="28.5" customHeight="1" x14ac:dyDescent="0.35">
      <c r="A959" s="27">
        <v>42595</v>
      </c>
      <c r="B959" s="64" t="s">
        <v>966</v>
      </c>
      <c r="C959" s="64" t="s">
        <v>967</v>
      </c>
      <c r="D959" s="64"/>
      <c r="E959" s="51">
        <v>100</v>
      </c>
      <c r="F959" s="42" t="s">
        <v>238</v>
      </c>
    </row>
    <row r="960" spans="1:6" ht="28.5" customHeight="1" x14ac:dyDescent="0.35">
      <c r="A960" s="27">
        <v>42596</v>
      </c>
      <c r="B960" s="64" t="s">
        <v>953</v>
      </c>
      <c r="C960" s="64" t="s">
        <v>954</v>
      </c>
      <c r="D960" s="64"/>
      <c r="E960" s="51">
        <v>1000</v>
      </c>
      <c r="F960" s="42" t="s">
        <v>868</v>
      </c>
    </row>
    <row r="961" spans="1:6" ht="28.5" customHeight="1" x14ac:dyDescent="0.35">
      <c r="A961" s="27">
        <v>42597</v>
      </c>
      <c r="B961" s="64" t="s">
        <v>964</v>
      </c>
      <c r="C961" s="64" t="s">
        <v>256</v>
      </c>
      <c r="D961" s="64"/>
      <c r="E961" s="51">
        <v>200.14</v>
      </c>
      <c r="F961" s="42" t="s">
        <v>868</v>
      </c>
    </row>
    <row r="962" spans="1:6" ht="28.5" customHeight="1" x14ac:dyDescent="0.35">
      <c r="A962" s="27">
        <v>42597</v>
      </c>
      <c r="B962" s="64" t="s">
        <v>215</v>
      </c>
      <c r="C962" s="64"/>
      <c r="D962" s="64"/>
      <c r="E962" s="51">
        <v>100</v>
      </c>
      <c r="F962" s="42" t="s">
        <v>238</v>
      </c>
    </row>
    <row r="963" spans="1:6" ht="28.5" customHeight="1" x14ac:dyDescent="0.35">
      <c r="A963" s="27">
        <v>42597</v>
      </c>
      <c r="B963" s="64" t="s">
        <v>215</v>
      </c>
      <c r="C963" s="64"/>
      <c r="D963" s="64"/>
      <c r="E963" s="51">
        <v>25</v>
      </c>
      <c r="F963" s="42" t="s">
        <v>238</v>
      </c>
    </row>
    <row r="964" spans="1:6" ht="28.5" customHeight="1" x14ac:dyDescent="0.35">
      <c r="A964" s="27">
        <v>42597</v>
      </c>
      <c r="B964" s="64" t="s">
        <v>968</v>
      </c>
      <c r="C964" s="64" t="s">
        <v>427</v>
      </c>
      <c r="D964" s="64"/>
      <c r="E964" s="51">
        <v>100</v>
      </c>
      <c r="F964" s="42" t="s">
        <v>238</v>
      </c>
    </row>
    <row r="965" spans="1:6" ht="28.5" customHeight="1" x14ac:dyDescent="0.35">
      <c r="A965" s="27">
        <v>42597</v>
      </c>
      <c r="B965" s="64" t="s">
        <v>939</v>
      </c>
      <c r="C965" s="64" t="s">
        <v>775</v>
      </c>
      <c r="D965" s="64"/>
      <c r="E965" s="51">
        <v>100</v>
      </c>
      <c r="F965" s="42" t="s">
        <v>238</v>
      </c>
    </row>
    <row r="966" spans="1:6" ht="28.5" customHeight="1" x14ac:dyDescent="0.35">
      <c r="A966" s="27">
        <v>42597</v>
      </c>
      <c r="B966" s="64" t="s">
        <v>969</v>
      </c>
      <c r="C966" s="64"/>
      <c r="D966" s="64"/>
      <c r="E966" s="51">
        <v>500</v>
      </c>
      <c r="F966" s="42" t="s">
        <v>372</v>
      </c>
    </row>
    <row r="967" spans="1:6" ht="28.5" customHeight="1" x14ac:dyDescent="0.35">
      <c r="A967" s="27">
        <v>42598</v>
      </c>
      <c r="B967" s="64" t="s">
        <v>215</v>
      </c>
      <c r="C967" s="64"/>
      <c r="D967" s="64"/>
      <c r="E967" s="51">
        <v>1000.71</v>
      </c>
      <c r="F967" s="42" t="s">
        <v>868</v>
      </c>
    </row>
    <row r="968" spans="1:6" ht="28.5" customHeight="1" x14ac:dyDescent="0.35">
      <c r="A968" s="27">
        <v>42598</v>
      </c>
      <c r="B968" s="64" t="s">
        <v>895</v>
      </c>
      <c r="C968" s="64" t="s">
        <v>573</v>
      </c>
      <c r="D968" s="64"/>
      <c r="E968" s="51">
        <v>50.03</v>
      </c>
      <c r="F968" s="42" t="s">
        <v>868</v>
      </c>
    </row>
    <row r="969" spans="1:6" ht="28.5" customHeight="1" x14ac:dyDescent="0.35">
      <c r="A969" s="27">
        <v>42598</v>
      </c>
      <c r="B969" s="64" t="s">
        <v>895</v>
      </c>
      <c r="C969" s="64" t="s">
        <v>573</v>
      </c>
      <c r="D969" s="64"/>
      <c r="E969" s="51">
        <v>50.03</v>
      </c>
      <c r="F969" s="42" t="s">
        <v>868</v>
      </c>
    </row>
    <row r="970" spans="1:6" ht="28.5" customHeight="1" x14ac:dyDescent="0.35">
      <c r="A970" s="27">
        <v>42598</v>
      </c>
      <c r="B970" s="64" t="s">
        <v>215</v>
      </c>
      <c r="C970" s="64"/>
      <c r="D970" s="64"/>
      <c r="E970" s="51">
        <v>300.22000000000003</v>
      </c>
      <c r="F970" s="42" t="s">
        <v>868</v>
      </c>
    </row>
    <row r="971" spans="1:6" ht="28.5" customHeight="1" x14ac:dyDescent="0.35">
      <c r="A971" s="27">
        <v>42598</v>
      </c>
      <c r="B971" s="64" t="s">
        <v>951</v>
      </c>
      <c r="C971" s="64"/>
      <c r="D971" s="64"/>
      <c r="E971" s="51">
        <v>300</v>
      </c>
      <c r="F971" s="42" t="s">
        <v>868</v>
      </c>
    </row>
    <row r="972" spans="1:6" ht="28.5" customHeight="1" x14ac:dyDescent="0.35">
      <c r="A972" s="27">
        <v>42598</v>
      </c>
      <c r="B972" s="64" t="s">
        <v>320</v>
      </c>
      <c r="C972" s="64" t="s">
        <v>325</v>
      </c>
      <c r="D972" s="64" t="s">
        <v>321</v>
      </c>
      <c r="E972" s="51">
        <v>26</v>
      </c>
      <c r="F972" s="42" t="s">
        <v>285</v>
      </c>
    </row>
    <row r="973" spans="1:6" ht="28.5" customHeight="1" x14ac:dyDescent="0.35">
      <c r="A973" s="27">
        <v>42598</v>
      </c>
      <c r="B973" s="64" t="s">
        <v>970</v>
      </c>
      <c r="C973" s="64"/>
      <c r="D973" s="64"/>
      <c r="E973" s="51">
        <v>100</v>
      </c>
      <c r="F973" s="42" t="s">
        <v>868</v>
      </c>
    </row>
    <row r="974" spans="1:6" ht="28.5" customHeight="1" x14ac:dyDescent="0.35">
      <c r="A974" s="27">
        <v>42598</v>
      </c>
      <c r="B974" s="64" t="s">
        <v>971</v>
      </c>
      <c r="C974" s="64" t="s">
        <v>972</v>
      </c>
      <c r="D974" s="64" t="s">
        <v>973</v>
      </c>
      <c r="E974" s="51">
        <v>100</v>
      </c>
      <c r="F974" s="42" t="s">
        <v>285</v>
      </c>
    </row>
    <row r="975" spans="1:6" ht="28.5" customHeight="1" x14ac:dyDescent="0.35">
      <c r="A975" s="27">
        <v>42599</v>
      </c>
      <c r="B975" s="64" t="s">
        <v>320</v>
      </c>
      <c r="C975" s="64" t="s">
        <v>325</v>
      </c>
      <c r="D975" s="64" t="s">
        <v>321</v>
      </c>
      <c r="E975" s="51">
        <v>25</v>
      </c>
      <c r="F975" s="42" t="s">
        <v>285</v>
      </c>
    </row>
    <row r="976" spans="1:6" ht="28.5" customHeight="1" x14ac:dyDescent="0.35">
      <c r="A976" s="27">
        <v>42599</v>
      </c>
      <c r="B976" s="64" t="s">
        <v>965</v>
      </c>
      <c r="C976" s="64" t="s">
        <v>506</v>
      </c>
      <c r="D976" s="64"/>
      <c r="E976" s="51">
        <v>100</v>
      </c>
      <c r="F976" s="42" t="s">
        <v>868</v>
      </c>
    </row>
    <row r="977" spans="1:7" ht="27.75" customHeight="1" x14ac:dyDescent="0.35">
      <c r="A977" s="27">
        <v>42599</v>
      </c>
      <c r="B977" s="64" t="s">
        <v>976</v>
      </c>
      <c r="C977" s="64"/>
      <c r="D977" s="64"/>
      <c r="E977" s="51">
        <v>25.02</v>
      </c>
      <c r="F977" s="42" t="s">
        <v>868</v>
      </c>
    </row>
    <row r="978" spans="1:7" ht="27.75" customHeight="1" x14ac:dyDescent="0.35">
      <c r="A978" s="131">
        <v>42600</v>
      </c>
      <c r="B978" s="20" t="s">
        <v>976</v>
      </c>
      <c r="C978" s="128"/>
      <c r="D978" s="128"/>
      <c r="E978" s="129">
        <v>500</v>
      </c>
      <c r="F978" s="40" t="s">
        <v>868</v>
      </c>
    </row>
    <row r="979" spans="1:7" ht="27.75" customHeight="1" x14ac:dyDescent="0.35">
      <c r="A979" s="131">
        <v>42601</v>
      </c>
      <c r="B979" s="64" t="s">
        <v>976</v>
      </c>
      <c r="C979" s="128"/>
      <c r="D979" s="128"/>
      <c r="E979" s="129">
        <v>300</v>
      </c>
      <c r="F979" s="40" t="s">
        <v>868</v>
      </c>
    </row>
    <row r="980" spans="1:7" ht="27.75" customHeight="1" x14ac:dyDescent="0.35">
      <c r="A980" s="131">
        <v>42601</v>
      </c>
      <c r="B980" s="20" t="s">
        <v>976</v>
      </c>
      <c r="C980" s="128"/>
      <c r="D980" s="128"/>
      <c r="E980" s="129">
        <v>200</v>
      </c>
      <c r="F980" s="40" t="s">
        <v>868</v>
      </c>
    </row>
    <row r="981" spans="1:7" ht="27.75" customHeight="1" x14ac:dyDescent="0.35">
      <c r="A981" s="131">
        <v>42601</v>
      </c>
      <c r="B981" s="20" t="s">
        <v>977</v>
      </c>
      <c r="C981" s="128"/>
      <c r="D981" s="128"/>
      <c r="E981" s="129">
        <v>300</v>
      </c>
      <c r="F981" s="40" t="s">
        <v>868</v>
      </c>
    </row>
    <row r="982" spans="1:7" ht="27.75" customHeight="1" x14ac:dyDescent="0.35">
      <c r="A982" s="131">
        <v>42601</v>
      </c>
      <c r="B982" s="20" t="s">
        <v>978</v>
      </c>
      <c r="C982" s="128"/>
      <c r="D982" s="128"/>
      <c r="E982" s="129">
        <v>500</v>
      </c>
      <c r="F982" s="40" t="s">
        <v>868</v>
      </c>
    </row>
    <row r="983" spans="1:7" ht="27.75" customHeight="1" x14ac:dyDescent="0.35">
      <c r="A983" s="131">
        <v>42604</v>
      </c>
      <c r="B983" s="20" t="s">
        <v>984</v>
      </c>
      <c r="C983" s="128" t="s">
        <v>985</v>
      </c>
      <c r="D983" s="128" t="s">
        <v>986</v>
      </c>
      <c r="E983" s="129">
        <v>500</v>
      </c>
      <c r="F983" s="40" t="s">
        <v>868</v>
      </c>
    </row>
    <row r="984" spans="1:7" ht="27.75" customHeight="1" x14ac:dyDescent="0.35">
      <c r="A984" s="131">
        <v>42604</v>
      </c>
      <c r="B984" s="20" t="s">
        <v>988</v>
      </c>
      <c r="C984" s="128" t="s">
        <v>989</v>
      </c>
      <c r="D984" s="128"/>
      <c r="E984" s="129">
        <v>1000</v>
      </c>
      <c r="F984" s="40" t="s">
        <v>868</v>
      </c>
    </row>
    <row r="985" spans="1:7" ht="27.75" customHeight="1" x14ac:dyDescent="0.35">
      <c r="A985" s="131">
        <v>42604</v>
      </c>
      <c r="B985" s="20" t="s">
        <v>974</v>
      </c>
      <c r="C985" s="128"/>
      <c r="D985" s="128"/>
      <c r="E985" s="129">
        <v>212749</v>
      </c>
      <c r="F985" s="40" t="s">
        <v>868</v>
      </c>
      <c r="G985" s="144"/>
    </row>
    <row r="986" spans="1:7" ht="27.75" customHeight="1" x14ac:dyDescent="0.35">
      <c r="A986" s="131">
        <v>42604</v>
      </c>
      <c r="B986" s="20"/>
      <c r="C986" s="128"/>
      <c r="D986" s="128"/>
      <c r="E986" s="129">
        <v>2000</v>
      </c>
      <c r="F986" s="40" t="s">
        <v>285</v>
      </c>
    </row>
    <row r="987" spans="1:7" ht="27.75" customHeight="1" x14ac:dyDescent="0.35">
      <c r="A987" s="131">
        <v>42605</v>
      </c>
      <c r="B987" s="20" t="s">
        <v>990</v>
      </c>
      <c r="C987" s="128" t="s">
        <v>991</v>
      </c>
      <c r="D987" s="128"/>
      <c r="E987" s="129">
        <v>500</v>
      </c>
      <c r="F987" s="40" t="s">
        <v>868</v>
      </c>
    </row>
    <row r="988" spans="1:7" ht="27.75" customHeight="1" x14ac:dyDescent="0.35">
      <c r="A988" s="131">
        <v>42605</v>
      </c>
      <c r="B988" s="20" t="s">
        <v>1015</v>
      </c>
      <c r="C988" s="128" t="s">
        <v>1016</v>
      </c>
      <c r="D988" s="128"/>
      <c r="E988" s="129">
        <v>500</v>
      </c>
      <c r="F988" s="40" t="s">
        <v>868</v>
      </c>
    </row>
    <row r="989" spans="1:7" ht="27.75" customHeight="1" x14ac:dyDescent="0.35">
      <c r="A989" s="131">
        <v>42605</v>
      </c>
      <c r="B989" s="20" t="s">
        <v>987</v>
      </c>
      <c r="C989" s="128"/>
      <c r="D989" s="128"/>
      <c r="E989" s="129">
        <v>10000</v>
      </c>
      <c r="F989" s="40" t="s">
        <v>868</v>
      </c>
    </row>
    <row r="990" spans="1:7" ht="27.75" customHeight="1" x14ac:dyDescent="0.35">
      <c r="A990" s="131">
        <v>42605</v>
      </c>
      <c r="B990" s="20" t="s">
        <v>975</v>
      </c>
      <c r="C990" s="128"/>
      <c r="D990" s="128"/>
      <c r="E990" s="129">
        <v>35406</v>
      </c>
      <c r="F990" s="40" t="s">
        <v>868</v>
      </c>
    </row>
    <row r="991" spans="1:7" ht="27.75" customHeight="1" x14ac:dyDescent="0.35">
      <c r="A991" s="131">
        <v>42606</v>
      </c>
      <c r="B991" s="20" t="s">
        <v>979</v>
      </c>
      <c r="C991" s="128"/>
      <c r="D991" s="128"/>
      <c r="E991" s="129">
        <v>15182</v>
      </c>
      <c r="F991" s="40" t="s">
        <v>868</v>
      </c>
    </row>
    <row r="992" spans="1:7" ht="27.75" customHeight="1" x14ac:dyDescent="0.35">
      <c r="A992" s="131">
        <v>42606</v>
      </c>
      <c r="B992" s="20" t="s">
        <v>1017</v>
      </c>
      <c r="C992" s="128" t="s">
        <v>1018</v>
      </c>
      <c r="D992" s="128"/>
      <c r="E992" s="129">
        <v>5000</v>
      </c>
      <c r="F992" s="40" t="s">
        <v>372</v>
      </c>
    </row>
    <row r="993" spans="1:6" ht="27.75" customHeight="1" x14ac:dyDescent="0.35">
      <c r="A993" s="131">
        <v>42606</v>
      </c>
      <c r="B993" s="20" t="s">
        <v>1020</v>
      </c>
      <c r="C993" s="128" t="s">
        <v>1019</v>
      </c>
      <c r="D993" s="128"/>
      <c r="E993" s="129">
        <v>100</v>
      </c>
      <c r="F993" s="40" t="s">
        <v>868</v>
      </c>
    </row>
    <row r="994" spans="1:6" ht="27.75" customHeight="1" x14ac:dyDescent="0.35">
      <c r="A994" s="131">
        <v>42607</v>
      </c>
      <c r="B994" s="20" t="s">
        <v>980</v>
      </c>
      <c r="C994" s="128"/>
      <c r="D994" s="128"/>
      <c r="E994" s="129">
        <v>11195</v>
      </c>
      <c r="F994" s="40" t="s">
        <v>868</v>
      </c>
    </row>
    <row r="995" spans="1:6" ht="27.75" customHeight="1" x14ac:dyDescent="0.35">
      <c r="A995" s="131">
        <v>42607</v>
      </c>
      <c r="B995" s="20" t="s">
        <v>1021</v>
      </c>
      <c r="C995" s="128" t="s">
        <v>1022</v>
      </c>
      <c r="D995" s="128"/>
      <c r="E995" s="129">
        <v>500</v>
      </c>
      <c r="F995" s="40" t="s">
        <v>868</v>
      </c>
    </row>
    <row r="996" spans="1:6" ht="27.75" customHeight="1" x14ac:dyDescent="0.35">
      <c r="A996" s="131">
        <v>42608</v>
      </c>
      <c r="B996" s="20" t="s">
        <v>981</v>
      </c>
      <c r="C996" s="128"/>
      <c r="D996" s="128"/>
      <c r="E996" s="129">
        <v>8005</v>
      </c>
      <c r="F996" s="40" t="s">
        <v>868</v>
      </c>
    </row>
    <row r="997" spans="1:6" ht="27.75" customHeight="1" x14ac:dyDescent="0.35">
      <c r="A997" s="131">
        <v>42609</v>
      </c>
      <c r="B997" s="20" t="s">
        <v>982</v>
      </c>
      <c r="C997" s="128"/>
      <c r="D997" s="128"/>
      <c r="E997" s="129">
        <v>8380.31</v>
      </c>
      <c r="F997" s="40" t="s">
        <v>868</v>
      </c>
    </row>
    <row r="998" spans="1:6" ht="27.75" customHeight="1" x14ac:dyDescent="0.35">
      <c r="A998" s="131">
        <v>42609</v>
      </c>
      <c r="B998" s="20" t="s">
        <v>814</v>
      </c>
      <c r="C998" s="128" t="s">
        <v>815</v>
      </c>
      <c r="D998" s="128" t="s">
        <v>816</v>
      </c>
      <c r="E998" s="129">
        <v>50.39</v>
      </c>
      <c r="F998" s="40" t="s">
        <v>285</v>
      </c>
    </row>
    <row r="999" spans="1:6" ht="27.75" customHeight="1" x14ac:dyDescent="0.35">
      <c r="A999" s="131">
        <v>42610</v>
      </c>
      <c r="B999" s="20" t="s">
        <v>983</v>
      </c>
      <c r="C999" s="128"/>
      <c r="D999" s="128"/>
      <c r="E999" s="129">
        <v>2600</v>
      </c>
      <c r="F999" s="40" t="s">
        <v>868</v>
      </c>
    </row>
    <row r="1000" spans="1:6" ht="27.75" customHeight="1" x14ac:dyDescent="0.35">
      <c r="A1000" s="131">
        <v>42611</v>
      </c>
      <c r="B1000" s="20" t="s">
        <v>1023</v>
      </c>
      <c r="C1000" s="128" t="s">
        <v>1024</v>
      </c>
      <c r="D1000" s="128"/>
      <c r="E1000" s="129">
        <v>100</v>
      </c>
      <c r="F1000" s="40" t="s">
        <v>285</v>
      </c>
    </row>
    <row r="1001" spans="1:6" ht="27.75" customHeight="1" x14ac:dyDescent="0.35">
      <c r="A1001" s="131">
        <v>42611</v>
      </c>
      <c r="B1001" s="20" t="s">
        <v>1023</v>
      </c>
      <c r="C1001" s="128" t="s">
        <v>1024</v>
      </c>
      <c r="D1001" s="128"/>
      <c r="E1001" s="129">
        <v>300</v>
      </c>
      <c r="F1001" s="40" t="s">
        <v>285</v>
      </c>
    </row>
    <row r="1002" spans="1:6" ht="27.75" customHeight="1" x14ac:dyDescent="0.35">
      <c r="A1002" s="131">
        <v>42611</v>
      </c>
      <c r="B1002" s="20" t="s">
        <v>1025</v>
      </c>
      <c r="C1002" s="128"/>
      <c r="D1002" s="128"/>
      <c r="E1002" s="129">
        <v>2723</v>
      </c>
      <c r="F1002" s="40" t="s">
        <v>868</v>
      </c>
    </row>
    <row r="1003" spans="1:6" ht="27.75" customHeight="1" x14ac:dyDescent="0.35">
      <c r="A1003" s="131">
        <v>42611</v>
      </c>
      <c r="B1003" s="20" t="s">
        <v>1025</v>
      </c>
      <c r="C1003" s="128"/>
      <c r="D1003" s="128"/>
      <c r="E1003" s="129">
        <v>100</v>
      </c>
      <c r="F1003" s="40" t="s">
        <v>238</v>
      </c>
    </row>
    <row r="1004" spans="1:6" ht="50" customHeight="1" x14ac:dyDescent="0.35">
      <c r="A1004" s="131">
        <v>42611</v>
      </c>
      <c r="B1004" s="20" t="s">
        <v>1039</v>
      </c>
      <c r="C1004" s="128"/>
      <c r="D1004" s="128"/>
      <c r="E1004" s="129">
        <v>5250</v>
      </c>
      <c r="F1004" s="40" t="s">
        <v>868</v>
      </c>
    </row>
    <row r="1005" spans="1:6" ht="27.75" customHeight="1" x14ac:dyDescent="0.35">
      <c r="A1005" s="131">
        <v>42612</v>
      </c>
      <c r="B1005" s="20" t="s">
        <v>1026</v>
      </c>
      <c r="C1005" s="128"/>
      <c r="D1005" s="128"/>
      <c r="E1005" s="129">
        <v>8270</v>
      </c>
      <c r="F1005" s="40" t="s">
        <v>868</v>
      </c>
    </row>
    <row r="1006" spans="1:6" ht="27.75" customHeight="1" x14ac:dyDescent="0.35">
      <c r="A1006" s="131">
        <v>42612</v>
      </c>
      <c r="B1006" s="20" t="s">
        <v>1034</v>
      </c>
      <c r="C1006" s="128" t="s">
        <v>1035</v>
      </c>
      <c r="D1006" s="128" t="s">
        <v>1036</v>
      </c>
      <c r="E1006" s="129">
        <v>1000</v>
      </c>
      <c r="F1006" s="40" t="s">
        <v>868</v>
      </c>
    </row>
    <row r="1007" spans="1:6" ht="27.75" customHeight="1" x14ac:dyDescent="0.35">
      <c r="A1007" s="131">
        <v>42613</v>
      </c>
      <c r="B1007" s="20" t="s">
        <v>1027</v>
      </c>
      <c r="C1007" s="128"/>
      <c r="D1007" s="128"/>
      <c r="E1007" s="129">
        <f>38084-5</f>
        <v>38079</v>
      </c>
      <c r="F1007" s="40" t="s">
        <v>868</v>
      </c>
    </row>
    <row r="1008" spans="1:6" ht="27.75" customHeight="1" x14ac:dyDescent="0.35">
      <c r="A1008" s="131">
        <v>42613</v>
      </c>
      <c r="B1008" s="20" t="s">
        <v>1027</v>
      </c>
      <c r="C1008" s="128"/>
      <c r="D1008" s="128"/>
      <c r="E1008" s="129">
        <v>5</v>
      </c>
      <c r="F1008" s="40" t="s">
        <v>238</v>
      </c>
    </row>
    <row r="1009" spans="1:6" ht="27.75" customHeight="1" x14ac:dyDescent="0.35">
      <c r="A1009" s="131">
        <v>42614</v>
      </c>
      <c r="B1009" s="20" t="s">
        <v>1028</v>
      </c>
      <c r="C1009" s="128"/>
      <c r="D1009" s="128"/>
      <c r="E1009" s="129">
        <v>20250</v>
      </c>
      <c r="F1009" s="40" t="s">
        <v>868</v>
      </c>
    </row>
    <row r="1010" spans="1:6" ht="27.75" customHeight="1" x14ac:dyDescent="0.35">
      <c r="A1010" s="131">
        <v>42615</v>
      </c>
      <c r="B1010" s="20" t="s">
        <v>1029</v>
      </c>
      <c r="C1010" s="128"/>
      <c r="D1010" s="128"/>
      <c r="E1010" s="129">
        <v>3600</v>
      </c>
      <c r="F1010" s="40" t="s">
        <v>868</v>
      </c>
    </row>
    <row r="1011" spans="1:6" ht="27.75" customHeight="1" x14ac:dyDescent="0.35">
      <c r="A1011" s="131">
        <v>42615</v>
      </c>
      <c r="B1011" s="20" t="s">
        <v>324</v>
      </c>
      <c r="C1011" s="128" t="s">
        <v>325</v>
      </c>
      <c r="D1011" s="128" t="s">
        <v>326</v>
      </c>
      <c r="E1011" s="129">
        <v>500</v>
      </c>
      <c r="F1011" s="40" t="s">
        <v>238</v>
      </c>
    </row>
    <row r="1012" spans="1:6" ht="27.75" customHeight="1" x14ac:dyDescent="0.35">
      <c r="A1012" s="131">
        <v>42616</v>
      </c>
      <c r="B1012" s="20" t="s">
        <v>1030</v>
      </c>
      <c r="C1012" s="128"/>
      <c r="D1012" s="128"/>
      <c r="E1012" s="129">
        <v>2635</v>
      </c>
      <c r="F1012" s="40" t="s">
        <v>868</v>
      </c>
    </row>
    <row r="1013" spans="1:6" ht="27.75" customHeight="1" x14ac:dyDescent="0.35">
      <c r="A1013" s="131">
        <v>42617</v>
      </c>
      <c r="B1013" s="20" t="s">
        <v>1031</v>
      </c>
      <c r="C1013" s="128"/>
      <c r="D1013" s="128"/>
      <c r="E1013" s="129">
        <v>10225</v>
      </c>
      <c r="F1013" s="40" t="s">
        <v>868</v>
      </c>
    </row>
    <row r="1014" spans="1:6" ht="27.75" customHeight="1" x14ac:dyDescent="0.35">
      <c r="A1014" s="131">
        <v>42618</v>
      </c>
      <c r="B1014" s="20" t="s">
        <v>1032</v>
      </c>
      <c r="C1014" s="128"/>
      <c r="D1014" s="128"/>
      <c r="E1014" s="129">
        <f>50435-E1015</f>
        <v>50135</v>
      </c>
      <c r="F1014" s="40" t="s">
        <v>868</v>
      </c>
    </row>
    <row r="1015" spans="1:6" ht="27.75" customHeight="1" x14ac:dyDescent="0.35">
      <c r="A1015" s="131">
        <v>42618</v>
      </c>
      <c r="B1015" s="20" t="s">
        <v>1032</v>
      </c>
      <c r="C1015" s="128"/>
      <c r="D1015" s="128"/>
      <c r="E1015" s="129">
        <v>300</v>
      </c>
      <c r="F1015" s="40" t="s">
        <v>238</v>
      </c>
    </row>
    <row r="1016" spans="1:6" ht="27.75" customHeight="1" x14ac:dyDescent="0.35">
      <c r="A1016" s="131">
        <v>42618</v>
      </c>
      <c r="B1016" s="20" t="s">
        <v>1038</v>
      </c>
      <c r="C1016" s="128" t="s">
        <v>19</v>
      </c>
      <c r="D1016" s="128" t="s">
        <v>22</v>
      </c>
      <c r="E1016" s="129">
        <v>5000</v>
      </c>
      <c r="F1016" s="40" t="s">
        <v>868</v>
      </c>
    </row>
    <row r="1017" spans="1:6" ht="27.75" customHeight="1" x14ac:dyDescent="0.35">
      <c r="A1017" s="131">
        <v>42618</v>
      </c>
      <c r="B1017" s="20" t="s">
        <v>37</v>
      </c>
      <c r="C1017" s="128" t="s">
        <v>1033</v>
      </c>
      <c r="D1017" s="128" t="s">
        <v>21</v>
      </c>
      <c r="E1017" s="129">
        <v>1100000</v>
      </c>
      <c r="F1017" s="40" t="s">
        <v>868</v>
      </c>
    </row>
    <row r="1018" spans="1:6" ht="27.75" customHeight="1" x14ac:dyDescent="0.35">
      <c r="A1018" s="131">
        <v>42619</v>
      </c>
      <c r="B1018" s="20" t="s">
        <v>1040</v>
      </c>
      <c r="C1018" s="128"/>
      <c r="D1018" s="128"/>
      <c r="E1018" s="129">
        <v>10708</v>
      </c>
      <c r="F1018" s="40" t="s">
        <v>868</v>
      </c>
    </row>
    <row r="1019" spans="1:6" ht="27.75" customHeight="1" x14ac:dyDescent="0.35">
      <c r="A1019" s="131">
        <v>42619</v>
      </c>
      <c r="B1019" s="20" t="s">
        <v>23</v>
      </c>
      <c r="C1019" s="128" t="s">
        <v>19</v>
      </c>
      <c r="D1019" s="128" t="s">
        <v>24</v>
      </c>
      <c r="E1019" s="129">
        <v>50</v>
      </c>
      <c r="F1019" s="40" t="s">
        <v>329</v>
      </c>
    </row>
    <row r="1020" spans="1:6" ht="27.75" customHeight="1" x14ac:dyDescent="0.35">
      <c r="A1020" s="131">
        <v>42620</v>
      </c>
      <c r="B1020" s="20" t="s">
        <v>1055</v>
      </c>
      <c r="C1020" s="128"/>
      <c r="D1020" s="128"/>
      <c r="E1020" s="129">
        <v>100</v>
      </c>
      <c r="F1020" s="40" t="s">
        <v>868</v>
      </c>
    </row>
    <row r="1021" spans="1:6" ht="27.75" customHeight="1" x14ac:dyDescent="0.35">
      <c r="A1021" s="131">
        <v>42620</v>
      </c>
      <c r="B1021" s="20" t="s">
        <v>1041</v>
      </c>
      <c r="C1021" s="128"/>
      <c r="D1021" s="128"/>
      <c r="E1021" s="129">
        <v>2600</v>
      </c>
      <c r="F1021" s="40" t="s">
        <v>285</v>
      </c>
    </row>
    <row r="1022" spans="1:6" ht="27.75" customHeight="1" x14ac:dyDescent="0.35">
      <c r="A1022" s="131">
        <v>42620</v>
      </c>
      <c r="B1022" s="20" t="s">
        <v>1042</v>
      </c>
      <c r="C1022" s="128"/>
      <c r="D1022" s="128"/>
      <c r="E1022" s="129">
        <v>3900</v>
      </c>
      <c r="F1022" s="40" t="s">
        <v>868</v>
      </c>
    </row>
    <row r="1023" spans="1:6" ht="27.75" customHeight="1" x14ac:dyDescent="0.35">
      <c r="A1023" s="131">
        <v>42621</v>
      </c>
      <c r="B1023" s="20" t="s">
        <v>1043</v>
      </c>
      <c r="C1023" s="128"/>
      <c r="D1023" s="128"/>
      <c r="E1023" s="129">
        <v>13718</v>
      </c>
      <c r="F1023" s="40" t="s">
        <v>868</v>
      </c>
    </row>
    <row r="1024" spans="1:6" ht="27.75" customHeight="1" x14ac:dyDescent="0.35">
      <c r="A1024" s="131">
        <v>42621</v>
      </c>
      <c r="B1024" s="20" t="s">
        <v>1048</v>
      </c>
      <c r="C1024" s="128" t="s">
        <v>452</v>
      </c>
      <c r="D1024" s="128" t="s">
        <v>1049</v>
      </c>
      <c r="E1024" s="129">
        <v>1000</v>
      </c>
      <c r="F1024" s="40" t="s">
        <v>868</v>
      </c>
    </row>
    <row r="1025" spans="1:6" ht="42" customHeight="1" x14ac:dyDescent="0.35">
      <c r="A1025" s="131">
        <v>42621</v>
      </c>
      <c r="B1025" s="20" t="s">
        <v>1052</v>
      </c>
      <c r="C1025" s="128"/>
      <c r="D1025" s="128"/>
      <c r="E1025" s="129">
        <v>18307</v>
      </c>
      <c r="F1025" s="40" t="s">
        <v>868</v>
      </c>
    </row>
    <row r="1026" spans="1:6" ht="42" customHeight="1" x14ac:dyDescent="0.35">
      <c r="A1026" s="131">
        <v>42621</v>
      </c>
      <c r="B1026" s="20" t="s">
        <v>1053</v>
      </c>
      <c r="C1026" s="128" t="s">
        <v>1054</v>
      </c>
      <c r="D1026" s="128"/>
      <c r="E1026" s="129">
        <v>300</v>
      </c>
      <c r="F1026" s="40" t="s">
        <v>868</v>
      </c>
    </row>
    <row r="1027" spans="1:6" ht="42" customHeight="1" x14ac:dyDescent="0.35">
      <c r="A1027" s="131">
        <v>42622</v>
      </c>
      <c r="B1027" s="20" t="s">
        <v>1057</v>
      </c>
      <c r="C1027" s="128" t="s">
        <v>1056</v>
      </c>
      <c r="D1027" s="128"/>
      <c r="E1027" s="129">
        <v>9369</v>
      </c>
      <c r="F1027" s="40" t="s">
        <v>868</v>
      </c>
    </row>
    <row r="1028" spans="1:6" ht="42" customHeight="1" x14ac:dyDescent="0.35">
      <c r="A1028" s="131">
        <v>42622</v>
      </c>
      <c r="B1028" s="20" t="s">
        <v>1057</v>
      </c>
      <c r="C1028" s="128" t="s">
        <v>1056</v>
      </c>
      <c r="D1028" s="128"/>
      <c r="E1028" s="129">
        <v>5495</v>
      </c>
      <c r="F1028" s="40" t="s">
        <v>329</v>
      </c>
    </row>
    <row r="1029" spans="1:6" ht="42" customHeight="1" x14ac:dyDescent="0.35">
      <c r="A1029" s="131">
        <v>42622</v>
      </c>
      <c r="B1029" s="20" t="s">
        <v>1058</v>
      </c>
      <c r="C1029" s="128" t="s">
        <v>1059</v>
      </c>
      <c r="D1029" s="128"/>
      <c r="E1029" s="129">
        <v>3000</v>
      </c>
      <c r="F1029" s="40" t="s">
        <v>868</v>
      </c>
    </row>
    <row r="1030" spans="1:6" ht="42" customHeight="1" x14ac:dyDescent="0.35">
      <c r="A1030" s="131">
        <v>42622</v>
      </c>
      <c r="B1030" s="20" t="s">
        <v>1060</v>
      </c>
      <c r="C1030" s="128" t="s">
        <v>1061</v>
      </c>
      <c r="D1030" s="128"/>
      <c r="E1030" s="129">
        <v>100</v>
      </c>
      <c r="F1030" s="40" t="s">
        <v>868</v>
      </c>
    </row>
    <row r="1031" spans="1:6" ht="27.75" customHeight="1" x14ac:dyDescent="0.35">
      <c r="A1031" s="131">
        <v>42625</v>
      </c>
      <c r="B1031" s="20" t="s">
        <v>1044</v>
      </c>
      <c r="C1031" s="128"/>
      <c r="D1031" s="128"/>
      <c r="E1031" s="129">
        <v>5400</v>
      </c>
      <c r="F1031" s="40" t="s">
        <v>238</v>
      </c>
    </row>
    <row r="1032" spans="1:6" ht="27.75" customHeight="1" x14ac:dyDescent="0.35">
      <c r="A1032" s="131">
        <v>42625</v>
      </c>
      <c r="B1032" s="20" t="s">
        <v>1050</v>
      </c>
      <c r="C1032" s="128" t="s">
        <v>16</v>
      </c>
      <c r="D1032" s="128" t="s">
        <v>1051</v>
      </c>
      <c r="E1032" s="129">
        <v>0.2</v>
      </c>
      <c r="F1032" s="40" t="s">
        <v>329</v>
      </c>
    </row>
    <row r="1033" spans="1:6" ht="27.75" customHeight="1" x14ac:dyDescent="0.35">
      <c r="A1033" s="131">
        <v>42625</v>
      </c>
      <c r="B1033" s="20" t="s">
        <v>1050</v>
      </c>
      <c r="C1033" s="128" t="s">
        <v>16</v>
      </c>
      <c r="D1033" s="128" t="s">
        <v>1051</v>
      </c>
      <c r="E1033" s="129">
        <v>4999.8</v>
      </c>
      <c r="F1033" s="40" t="s">
        <v>285</v>
      </c>
    </row>
    <row r="1034" spans="1:6" ht="27.75" customHeight="1" x14ac:dyDescent="0.35">
      <c r="A1034" s="131">
        <v>42625</v>
      </c>
      <c r="B1034" s="20" t="s">
        <v>870</v>
      </c>
      <c r="C1034" s="128" t="s">
        <v>1062</v>
      </c>
      <c r="D1034" s="128"/>
      <c r="E1034" s="129">
        <v>824</v>
      </c>
      <c r="F1034" s="40" t="s">
        <v>285</v>
      </c>
    </row>
    <row r="1035" spans="1:6" ht="27.75" customHeight="1" x14ac:dyDescent="0.35">
      <c r="A1035" s="131">
        <v>42626</v>
      </c>
      <c r="B1035" s="20" t="s">
        <v>1045</v>
      </c>
      <c r="C1035" s="128"/>
      <c r="D1035" s="128"/>
      <c r="E1035" s="129">
        <v>1725</v>
      </c>
      <c r="F1035" s="40" t="s">
        <v>238</v>
      </c>
    </row>
    <row r="1036" spans="1:6" ht="27.75" customHeight="1" x14ac:dyDescent="0.35">
      <c r="A1036" s="131">
        <v>42627</v>
      </c>
      <c r="B1036" s="20" t="s">
        <v>1046</v>
      </c>
      <c r="C1036" s="128"/>
      <c r="D1036" s="128"/>
      <c r="E1036" s="129">
        <v>400</v>
      </c>
      <c r="F1036" s="40" t="s">
        <v>238</v>
      </c>
    </row>
    <row r="1037" spans="1:6" ht="27.75" customHeight="1" x14ac:dyDescent="0.35">
      <c r="A1037" s="131">
        <v>42628</v>
      </c>
      <c r="B1037" s="20" t="s">
        <v>1047</v>
      </c>
      <c r="C1037" s="128"/>
      <c r="D1037" s="128"/>
      <c r="E1037" s="129">
        <v>50</v>
      </c>
      <c r="F1037" s="40" t="s">
        <v>238</v>
      </c>
    </row>
    <row r="1038" spans="1:6" ht="27.75" customHeight="1" x14ac:dyDescent="0.35">
      <c r="A1038" s="131">
        <v>42628</v>
      </c>
      <c r="B1038" s="20" t="s">
        <v>37</v>
      </c>
      <c r="C1038" s="128" t="s">
        <v>1033</v>
      </c>
      <c r="D1038" s="128" t="s">
        <v>21</v>
      </c>
      <c r="E1038" s="129">
        <v>1300000</v>
      </c>
      <c r="F1038" s="40" t="s">
        <v>868</v>
      </c>
    </row>
    <row r="1039" spans="1:6" ht="38" customHeight="1" x14ac:dyDescent="0.35">
      <c r="A1039" s="131">
        <v>42630</v>
      </c>
      <c r="B1039" s="20" t="s">
        <v>1077</v>
      </c>
      <c r="C1039" s="128"/>
      <c r="D1039" s="128"/>
      <c r="E1039" s="129">
        <v>21300</v>
      </c>
      <c r="F1039" s="40" t="s">
        <v>868</v>
      </c>
    </row>
    <row r="1040" spans="1:6" ht="27.75" customHeight="1" x14ac:dyDescent="0.35">
      <c r="A1040" s="131">
        <v>42630</v>
      </c>
      <c r="B1040" s="20" t="s">
        <v>1063</v>
      </c>
      <c r="C1040" s="128"/>
      <c r="D1040" s="128"/>
      <c r="E1040" s="129">
        <v>25</v>
      </c>
      <c r="F1040" s="40" t="s">
        <v>238</v>
      </c>
    </row>
    <row r="1041" spans="1:6" ht="27.75" customHeight="1" x14ac:dyDescent="0.35">
      <c r="A1041" s="131">
        <v>42634</v>
      </c>
      <c r="B1041" s="20" t="s">
        <v>1064</v>
      </c>
      <c r="C1041" s="128" t="s">
        <v>382</v>
      </c>
      <c r="D1041" s="128" t="s">
        <v>261</v>
      </c>
      <c r="E1041" s="129">
        <v>500</v>
      </c>
      <c r="F1041" s="40" t="s">
        <v>868</v>
      </c>
    </row>
    <row r="1042" spans="1:6" ht="27.75" customHeight="1" x14ac:dyDescent="0.35">
      <c r="A1042" s="131">
        <v>42634</v>
      </c>
      <c r="B1042" s="20" t="s">
        <v>1065</v>
      </c>
      <c r="C1042" s="128" t="s">
        <v>797</v>
      </c>
      <c r="D1042" s="128" t="s">
        <v>923</v>
      </c>
      <c r="E1042" s="129">
        <v>500</v>
      </c>
      <c r="F1042" s="40" t="s">
        <v>372</v>
      </c>
    </row>
    <row r="1043" spans="1:6" ht="27.75" customHeight="1" x14ac:dyDescent="0.35">
      <c r="A1043" s="131">
        <v>42634</v>
      </c>
      <c r="B1043" s="20" t="s">
        <v>1067</v>
      </c>
      <c r="C1043" s="128"/>
      <c r="D1043" s="128"/>
      <c r="E1043" s="129">
        <v>2000</v>
      </c>
      <c r="F1043" s="40" t="s">
        <v>868</v>
      </c>
    </row>
    <row r="1044" spans="1:6" ht="27.75" customHeight="1" x14ac:dyDescent="0.35">
      <c r="A1044" s="131">
        <v>42634</v>
      </c>
      <c r="B1044" s="20" t="s">
        <v>1068</v>
      </c>
      <c r="C1044" s="128" t="s">
        <v>573</v>
      </c>
      <c r="D1044" s="128"/>
      <c r="E1044" s="129">
        <v>100</v>
      </c>
      <c r="F1044" s="40" t="s">
        <v>868</v>
      </c>
    </row>
    <row r="1045" spans="1:6" ht="27.75" customHeight="1" x14ac:dyDescent="0.35">
      <c r="A1045" s="131">
        <v>42634</v>
      </c>
      <c r="B1045" s="20" t="s">
        <v>1068</v>
      </c>
      <c r="C1045" s="128" t="s">
        <v>573</v>
      </c>
      <c r="D1045" s="128"/>
      <c r="E1045" s="129">
        <v>100</v>
      </c>
      <c r="F1045" s="40" t="s">
        <v>868</v>
      </c>
    </row>
    <row r="1046" spans="1:6" ht="27.75" customHeight="1" x14ac:dyDescent="0.35">
      <c r="A1046" s="131">
        <v>42635</v>
      </c>
      <c r="B1046" s="20" t="s">
        <v>1066</v>
      </c>
      <c r="C1046" s="128"/>
      <c r="D1046" s="128"/>
      <c r="E1046" s="129">
        <v>250</v>
      </c>
      <c r="F1046" s="40" t="s">
        <v>238</v>
      </c>
    </row>
    <row r="1047" spans="1:6" ht="27.75" customHeight="1" x14ac:dyDescent="0.35">
      <c r="A1047" s="131">
        <v>42638</v>
      </c>
      <c r="B1047" s="20" t="s">
        <v>1069</v>
      </c>
      <c r="C1047" s="128" t="s">
        <v>438</v>
      </c>
      <c r="D1047" s="128"/>
      <c r="E1047" s="129">
        <v>1000</v>
      </c>
      <c r="F1047" s="40" t="s">
        <v>290</v>
      </c>
    </row>
    <row r="1048" spans="1:6" ht="27.75" customHeight="1" x14ac:dyDescent="0.35">
      <c r="A1048" s="131">
        <v>42639</v>
      </c>
      <c r="B1048" s="20" t="s">
        <v>1070</v>
      </c>
      <c r="C1048" s="128"/>
      <c r="D1048" s="128"/>
      <c r="E1048" s="129">
        <v>600</v>
      </c>
      <c r="F1048" s="40" t="s">
        <v>238</v>
      </c>
    </row>
    <row r="1049" spans="1:6" ht="27.75" customHeight="1" x14ac:dyDescent="0.35">
      <c r="A1049" s="131">
        <v>42639</v>
      </c>
      <c r="B1049" s="20" t="s">
        <v>1071</v>
      </c>
      <c r="C1049" s="128" t="s">
        <v>1072</v>
      </c>
      <c r="D1049" s="128" t="s">
        <v>172</v>
      </c>
      <c r="E1049" s="129">
        <v>15000</v>
      </c>
      <c r="F1049" s="40" t="s">
        <v>868</v>
      </c>
    </row>
    <row r="1050" spans="1:6" ht="27.75" customHeight="1" x14ac:dyDescent="0.35">
      <c r="A1050" s="131">
        <v>42642</v>
      </c>
      <c r="B1050" s="20" t="s">
        <v>1073</v>
      </c>
      <c r="C1050" s="128"/>
      <c r="D1050" s="128"/>
      <c r="E1050" s="129">
        <v>300.07</v>
      </c>
      <c r="F1050" s="40" t="s">
        <v>238</v>
      </c>
    </row>
    <row r="1051" spans="1:6" ht="27.75" customHeight="1" x14ac:dyDescent="0.35">
      <c r="A1051" s="131">
        <v>42643</v>
      </c>
      <c r="B1051" s="20" t="s">
        <v>858</v>
      </c>
      <c r="C1051" s="128"/>
      <c r="D1051" s="128"/>
      <c r="E1051" s="129">
        <v>200</v>
      </c>
      <c r="F1051" s="40" t="s">
        <v>335</v>
      </c>
    </row>
    <row r="1052" spans="1:6" ht="27.75" customHeight="1" x14ac:dyDescent="0.35">
      <c r="A1052" s="131">
        <v>42646</v>
      </c>
      <c r="B1052" s="20" t="s">
        <v>1074</v>
      </c>
      <c r="C1052" s="128"/>
      <c r="D1052" s="128"/>
      <c r="E1052" s="129">
        <v>200000</v>
      </c>
      <c r="F1052" s="40" t="s">
        <v>868</v>
      </c>
    </row>
    <row r="1053" spans="1:6" ht="27.75" customHeight="1" x14ac:dyDescent="0.35">
      <c r="A1053" s="131">
        <v>42646</v>
      </c>
      <c r="B1053" s="20" t="s">
        <v>1076</v>
      </c>
      <c r="C1053" s="128"/>
      <c r="D1053" s="128"/>
      <c r="E1053" s="129">
        <v>360.24</v>
      </c>
      <c r="F1053" s="40" t="s">
        <v>238</v>
      </c>
    </row>
    <row r="1054" spans="1:6" ht="27.75" customHeight="1" x14ac:dyDescent="0.35">
      <c r="A1054" s="131">
        <v>42646</v>
      </c>
      <c r="B1054" s="20" t="s">
        <v>1079</v>
      </c>
      <c r="C1054" s="128"/>
      <c r="D1054" s="128"/>
      <c r="E1054" s="129">
        <v>100</v>
      </c>
      <c r="F1054" s="40" t="s">
        <v>868</v>
      </c>
    </row>
    <row r="1055" spans="1:6" ht="45" customHeight="1" x14ac:dyDescent="0.35">
      <c r="A1055" s="131">
        <v>42649</v>
      </c>
      <c r="B1055" s="20" t="s">
        <v>1078</v>
      </c>
      <c r="C1055" s="128"/>
      <c r="D1055" s="128"/>
      <c r="E1055" s="129">
        <v>122000</v>
      </c>
      <c r="F1055" s="40" t="s">
        <v>868</v>
      </c>
    </row>
    <row r="1056" spans="1:6" ht="27.75" customHeight="1" x14ac:dyDescent="0.35">
      <c r="A1056" s="131">
        <v>42650</v>
      </c>
      <c r="B1056" s="20" t="s">
        <v>1080</v>
      </c>
      <c r="C1056" s="128"/>
      <c r="D1056" s="128"/>
      <c r="E1056" s="129">
        <v>100</v>
      </c>
      <c r="F1056" s="40" t="s">
        <v>285</v>
      </c>
    </row>
    <row r="1057" spans="1:6" ht="27.75" customHeight="1" x14ac:dyDescent="0.35">
      <c r="A1057" s="131">
        <v>42653</v>
      </c>
      <c r="B1057" s="20" t="s">
        <v>1081</v>
      </c>
      <c r="C1057" s="128" t="s">
        <v>1082</v>
      </c>
      <c r="D1057" s="128" t="s">
        <v>95</v>
      </c>
      <c r="E1057" s="129">
        <v>0.65</v>
      </c>
      <c r="F1057" s="40" t="s">
        <v>285</v>
      </c>
    </row>
    <row r="1058" spans="1:6" ht="27.75" customHeight="1" x14ac:dyDescent="0.35">
      <c r="A1058" s="131">
        <v>42654</v>
      </c>
      <c r="B1058" s="20" t="s">
        <v>1083</v>
      </c>
      <c r="C1058" s="128" t="s">
        <v>282</v>
      </c>
      <c r="D1058" s="128"/>
      <c r="E1058" s="129">
        <v>0.18</v>
      </c>
      <c r="F1058" s="40" t="s">
        <v>285</v>
      </c>
    </row>
    <row r="1059" spans="1:6" ht="27.75" customHeight="1" x14ac:dyDescent="0.35">
      <c r="A1059" s="131">
        <v>42654</v>
      </c>
      <c r="B1059" s="20" t="s">
        <v>1084</v>
      </c>
      <c r="C1059" s="128" t="s">
        <v>1085</v>
      </c>
      <c r="D1059" s="128"/>
      <c r="E1059" s="129">
        <v>0.23</v>
      </c>
      <c r="F1059" s="40" t="s">
        <v>285</v>
      </c>
    </row>
    <row r="1060" spans="1:6" ht="27.75" customHeight="1" x14ac:dyDescent="0.35">
      <c r="A1060" s="131">
        <v>42654</v>
      </c>
      <c r="B1060" s="20" t="s">
        <v>1084</v>
      </c>
      <c r="C1060" s="128" t="s">
        <v>282</v>
      </c>
      <c r="D1060" s="128"/>
      <c r="E1060" s="129">
        <v>0.26</v>
      </c>
      <c r="F1060" s="40" t="s">
        <v>285</v>
      </c>
    </row>
    <row r="1061" spans="1:6" ht="27.75" customHeight="1" x14ac:dyDescent="0.35">
      <c r="A1061" s="131">
        <v>42654</v>
      </c>
      <c r="B1061" s="20" t="s">
        <v>1086</v>
      </c>
      <c r="C1061" s="128"/>
      <c r="D1061" s="128"/>
      <c r="E1061" s="129">
        <v>100</v>
      </c>
      <c r="F1061" s="40" t="s">
        <v>285</v>
      </c>
    </row>
    <row r="1062" spans="1:6" ht="27.75" customHeight="1" x14ac:dyDescent="0.35">
      <c r="A1062" s="131">
        <v>42656</v>
      </c>
      <c r="B1062" s="20" t="s">
        <v>125</v>
      </c>
      <c r="C1062" s="128" t="s">
        <v>496</v>
      </c>
      <c r="D1062" s="128" t="s">
        <v>528</v>
      </c>
      <c r="E1062" s="129">
        <v>0.19</v>
      </c>
      <c r="F1062" s="40" t="s">
        <v>285</v>
      </c>
    </row>
    <row r="1063" spans="1:6" ht="27.75" customHeight="1" x14ac:dyDescent="0.35">
      <c r="A1063" s="131">
        <v>42656</v>
      </c>
      <c r="B1063" s="20" t="s">
        <v>215</v>
      </c>
      <c r="C1063" s="128"/>
      <c r="D1063" s="128"/>
      <c r="E1063" s="129">
        <v>0.6</v>
      </c>
      <c r="F1063" s="40" t="s">
        <v>868</v>
      </c>
    </row>
    <row r="1064" spans="1:6" ht="27.75" customHeight="1" x14ac:dyDescent="0.35">
      <c r="A1064" s="131">
        <v>42656</v>
      </c>
      <c r="B1064" s="20" t="s">
        <v>1087</v>
      </c>
      <c r="C1064" s="128"/>
      <c r="D1064" s="128"/>
      <c r="E1064" s="129">
        <v>200</v>
      </c>
      <c r="F1064" s="40" t="s">
        <v>238</v>
      </c>
    </row>
    <row r="1065" spans="1:6" ht="27.75" customHeight="1" x14ac:dyDescent="0.35">
      <c r="A1065" s="131">
        <v>42656</v>
      </c>
      <c r="B1065" s="20" t="s">
        <v>1088</v>
      </c>
      <c r="C1065" s="128"/>
      <c r="D1065" s="128"/>
      <c r="E1065" s="129">
        <v>150</v>
      </c>
      <c r="F1065" s="40" t="s">
        <v>285</v>
      </c>
    </row>
    <row r="1066" spans="1:6" ht="27.75" customHeight="1" x14ac:dyDescent="0.35">
      <c r="A1066" s="131">
        <v>42656</v>
      </c>
      <c r="B1066" s="20" t="s">
        <v>1208</v>
      </c>
      <c r="C1066" s="128" t="s">
        <v>337</v>
      </c>
      <c r="D1066" s="128" t="s">
        <v>369</v>
      </c>
      <c r="E1066" s="129">
        <v>2664</v>
      </c>
      <c r="F1066" s="40" t="s">
        <v>238</v>
      </c>
    </row>
    <row r="1067" spans="1:6" ht="27.75" customHeight="1" x14ac:dyDescent="0.35">
      <c r="A1067" s="131">
        <v>42657</v>
      </c>
      <c r="B1067" s="20" t="s">
        <v>1089</v>
      </c>
      <c r="C1067" s="128"/>
      <c r="D1067" s="128"/>
      <c r="E1067" s="129">
        <v>100</v>
      </c>
      <c r="F1067" s="40" t="s">
        <v>285</v>
      </c>
    </row>
    <row r="1068" spans="1:6" ht="27.75" customHeight="1" x14ac:dyDescent="0.35">
      <c r="A1068" s="131">
        <v>42660</v>
      </c>
      <c r="B1068" s="20" t="s">
        <v>215</v>
      </c>
      <c r="C1068" s="128"/>
      <c r="D1068" s="128"/>
      <c r="E1068" s="129">
        <v>0.03</v>
      </c>
      <c r="F1068" s="40" t="s">
        <v>285</v>
      </c>
    </row>
    <row r="1069" spans="1:6" ht="27.75" customHeight="1" x14ac:dyDescent="0.35">
      <c r="A1069" s="131">
        <v>42660</v>
      </c>
      <c r="B1069" s="20" t="s">
        <v>215</v>
      </c>
      <c r="C1069" s="128"/>
      <c r="D1069" s="128"/>
      <c r="E1069" s="129">
        <v>0.08</v>
      </c>
      <c r="F1069" s="40" t="s">
        <v>285</v>
      </c>
    </row>
    <row r="1070" spans="1:6" ht="27.75" customHeight="1" x14ac:dyDescent="0.35">
      <c r="A1070" s="131">
        <v>42660</v>
      </c>
      <c r="B1070" s="20" t="s">
        <v>1084</v>
      </c>
      <c r="C1070" s="128" t="s">
        <v>423</v>
      </c>
      <c r="D1070" s="128"/>
      <c r="E1070" s="129">
        <v>0.15</v>
      </c>
      <c r="F1070" s="40" t="s">
        <v>285</v>
      </c>
    </row>
    <row r="1071" spans="1:6" ht="27.75" customHeight="1" x14ac:dyDescent="0.35">
      <c r="A1071" s="131">
        <v>42660</v>
      </c>
      <c r="B1071" s="20" t="s">
        <v>215</v>
      </c>
      <c r="C1071" s="128"/>
      <c r="D1071" s="128"/>
      <c r="E1071" s="129">
        <v>0.16</v>
      </c>
      <c r="F1071" s="40" t="s">
        <v>285</v>
      </c>
    </row>
    <row r="1072" spans="1:6" ht="27.75" customHeight="1" x14ac:dyDescent="0.35">
      <c r="A1072" s="131">
        <v>42660</v>
      </c>
      <c r="B1072" s="20" t="s">
        <v>215</v>
      </c>
      <c r="C1072" s="128"/>
      <c r="D1072" s="128"/>
      <c r="E1072" s="129">
        <v>0.28999999999999998</v>
      </c>
      <c r="F1072" s="40" t="s">
        <v>285</v>
      </c>
    </row>
    <row r="1073" spans="1:6" ht="27.75" customHeight="1" x14ac:dyDescent="0.35">
      <c r="A1073" s="131">
        <v>42660</v>
      </c>
      <c r="B1073" s="20" t="s">
        <v>215</v>
      </c>
      <c r="C1073" s="128"/>
      <c r="D1073" s="128"/>
      <c r="E1073" s="129">
        <v>0.5</v>
      </c>
      <c r="F1073" s="40" t="s">
        <v>285</v>
      </c>
    </row>
    <row r="1074" spans="1:6" ht="27.75" customHeight="1" x14ac:dyDescent="0.35">
      <c r="A1074" s="131">
        <v>42660</v>
      </c>
      <c r="B1074" s="20" t="s">
        <v>215</v>
      </c>
      <c r="C1074" s="128"/>
      <c r="D1074" s="128"/>
      <c r="E1074" s="129">
        <v>0.5</v>
      </c>
      <c r="F1074" s="40" t="s">
        <v>285</v>
      </c>
    </row>
    <row r="1075" spans="1:6" ht="27.75" customHeight="1" x14ac:dyDescent="0.35">
      <c r="A1075" s="131">
        <v>42660</v>
      </c>
      <c r="B1075" s="20" t="s">
        <v>215</v>
      </c>
      <c r="C1075" s="128"/>
      <c r="D1075" s="128"/>
      <c r="E1075" s="129">
        <v>0.61</v>
      </c>
      <c r="F1075" s="40" t="s">
        <v>285</v>
      </c>
    </row>
    <row r="1076" spans="1:6" ht="27.75" customHeight="1" x14ac:dyDescent="0.35">
      <c r="A1076" s="131">
        <v>42660</v>
      </c>
      <c r="B1076" s="20" t="s">
        <v>215</v>
      </c>
      <c r="C1076" s="128"/>
      <c r="D1076" s="128"/>
      <c r="E1076" s="129">
        <v>0.66</v>
      </c>
      <c r="F1076" s="40" t="s">
        <v>285</v>
      </c>
    </row>
    <row r="1077" spans="1:6" ht="27.75" customHeight="1" x14ac:dyDescent="0.35">
      <c r="A1077" s="131">
        <v>42660</v>
      </c>
      <c r="B1077" s="20" t="s">
        <v>215</v>
      </c>
      <c r="C1077" s="128"/>
      <c r="D1077" s="128"/>
      <c r="E1077" s="129">
        <v>0.66</v>
      </c>
      <c r="F1077" s="40" t="s">
        <v>285</v>
      </c>
    </row>
    <row r="1078" spans="1:6" ht="27.75" customHeight="1" x14ac:dyDescent="0.35">
      <c r="A1078" s="131">
        <v>42660</v>
      </c>
      <c r="B1078" s="20" t="s">
        <v>215</v>
      </c>
      <c r="C1078" s="128"/>
      <c r="D1078" s="128"/>
      <c r="E1078" s="129">
        <v>0.78</v>
      </c>
      <c r="F1078" s="40" t="s">
        <v>285</v>
      </c>
    </row>
    <row r="1079" spans="1:6" ht="27.75" customHeight="1" x14ac:dyDescent="0.35">
      <c r="A1079" s="131">
        <v>42660</v>
      </c>
      <c r="B1079" s="20" t="s">
        <v>215</v>
      </c>
      <c r="C1079" s="128"/>
      <c r="D1079" s="128"/>
      <c r="E1079" s="129">
        <v>0.88</v>
      </c>
      <c r="F1079" s="40" t="s">
        <v>285</v>
      </c>
    </row>
    <row r="1080" spans="1:6" ht="27.75" customHeight="1" x14ac:dyDescent="0.35">
      <c r="A1080" s="131">
        <v>42660</v>
      </c>
      <c r="B1080" s="20" t="s">
        <v>215</v>
      </c>
      <c r="C1080" s="128"/>
      <c r="D1080" s="128"/>
      <c r="E1080" s="129">
        <v>1.1299999999999999</v>
      </c>
      <c r="F1080" s="40" t="s">
        <v>285</v>
      </c>
    </row>
    <row r="1081" spans="1:6" ht="27.75" customHeight="1" x14ac:dyDescent="0.35">
      <c r="A1081" s="131">
        <v>42660</v>
      </c>
      <c r="B1081" s="20" t="s">
        <v>215</v>
      </c>
      <c r="C1081" s="128"/>
      <c r="D1081" s="128"/>
      <c r="E1081" s="129">
        <v>1.23</v>
      </c>
      <c r="F1081" s="40" t="s">
        <v>285</v>
      </c>
    </row>
    <row r="1082" spans="1:6" ht="27.75" customHeight="1" x14ac:dyDescent="0.35">
      <c r="A1082" s="131">
        <v>42660</v>
      </c>
      <c r="B1082" s="20" t="s">
        <v>215</v>
      </c>
      <c r="C1082" s="128"/>
      <c r="D1082" s="128"/>
      <c r="E1082" s="129">
        <v>1.4</v>
      </c>
      <c r="F1082" s="40" t="s">
        <v>285</v>
      </c>
    </row>
    <row r="1083" spans="1:6" ht="27.75" customHeight="1" x14ac:dyDescent="0.35">
      <c r="A1083" s="131">
        <v>42660</v>
      </c>
      <c r="B1083" s="20" t="s">
        <v>215</v>
      </c>
      <c r="C1083" s="128"/>
      <c r="D1083" s="128"/>
      <c r="E1083" s="129">
        <v>2.98</v>
      </c>
      <c r="F1083" s="40" t="s">
        <v>285</v>
      </c>
    </row>
    <row r="1084" spans="1:6" ht="27.75" customHeight="1" x14ac:dyDescent="0.35">
      <c r="A1084" s="131">
        <v>42661</v>
      </c>
      <c r="B1084" s="20" t="s">
        <v>1091</v>
      </c>
      <c r="C1084" s="128" t="s">
        <v>427</v>
      </c>
      <c r="D1084" s="128"/>
      <c r="E1084" s="129">
        <v>0.39</v>
      </c>
      <c r="F1084" s="40" t="s">
        <v>285</v>
      </c>
    </row>
    <row r="1085" spans="1:6" ht="27.75" customHeight="1" x14ac:dyDescent="0.35">
      <c r="A1085" s="131">
        <v>42662</v>
      </c>
      <c r="B1085" s="20" t="s">
        <v>215</v>
      </c>
      <c r="C1085" s="128"/>
      <c r="D1085" s="128"/>
      <c r="E1085" s="129">
        <v>0.15</v>
      </c>
      <c r="F1085" s="40" t="s">
        <v>285</v>
      </c>
    </row>
    <row r="1086" spans="1:6" ht="27.75" customHeight="1" x14ac:dyDescent="0.35">
      <c r="A1086" s="131">
        <v>42662</v>
      </c>
      <c r="B1086" s="20" t="s">
        <v>215</v>
      </c>
      <c r="C1086" s="128"/>
      <c r="D1086" s="128"/>
      <c r="E1086" s="129">
        <v>0.18</v>
      </c>
      <c r="F1086" s="40" t="s">
        <v>285</v>
      </c>
    </row>
    <row r="1087" spans="1:6" ht="27.75" customHeight="1" x14ac:dyDescent="0.35">
      <c r="A1087" s="131">
        <v>42662</v>
      </c>
      <c r="B1087" s="20" t="s">
        <v>215</v>
      </c>
      <c r="C1087" s="128"/>
      <c r="D1087" s="128"/>
      <c r="E1087" s="129">
        <v>0.2</v>
      </c>
      <c r="F1087" s="40" t="s">
        <v>285</v>
      </c>
    </row>
    <row r="1088" spans="1:6" ht="27.75" customHeight="1" x14ac:dyDescent="0.35">
      <c r="A1088" s="131">
        <v>42662</v>
      </c>
      <c r="B1088" s="20" t="s">
        <v>215</v>
      </c>
      <c r="C1088" s="128"/>
      <c r="D1088" s="128"/>
      <c r="E1088" s="129">
        <v>0.26</v>
      </c>
      <c r="F1088" s="40" t="s">
        <v>285</v>
      </c>
    </row>
    <row r="1089" spans="1:6" ht="27.75" customHeight="1" x14ac:dyDescent="0.35">
      <c r="A1089" s="131">
        <v>42662</v>
      </c>
      <c r="B1089" s="20" t="s">
        <v>215</v>
      </c>
      <c r="C1089" s="128"/>
      <c r="D1089" s="128"/>
      <c r="E1089" s="129">
        <v>0.3</v>
      </c>
      <c r="F1089" s="40" t="s">
        <v>285</v>
      </c>
    </row>
    <row r="1090" spans="1:6" ht="27.75" customHeight="1" x14ac:dyDescent="0.35">
      <c r="A1090" s="131">
        <v>42662</v>
      </c>
      <c r="B1090" s="20" t="s">
        <v>215</v>
      </c>
      <c r="C1090" s="128"/>
      <c r="D1090" s="128"/>
      <c r="E1090" s="129">
        <v>0.4</v>
      </c>
      <c r="F1090" s="40" t="s">
        <v>285</v>
      </c>
    </row>
    <row r="1091" spans="1:6" ht="27.75" customHeight="1" x14ac:dyDescent="0.35">
      <c r="A1091" s="131">
        <v>42662</v>
      </c>
      <c r="B1091" s="20" t="s">
        <v>215</v>
      </c>
      <c r="C1091" s="128"/>
      <c r="D1091" s="128"/>
      <c r="E1091" s="129">
        <v>0.5</v>
      </c>
      <c r="F1091" s="40" t="s">
        <v>285</v>
      </c>
    </row>
    <row r="1092" spans="1:6" ht="27.75" customHeight="1" x14ac:dyDescent="0.35">
      <c r="A1092" s="131">
        <v>42662</v>
      </c>
      <c r="B1092" s="20" t="s">
        <v>215</v>
      </c>
      <c r="C1092" s="128"/>
      <c r="D1092" s="128"/>
      <c r="E1092" s="129">
        <v>0.85</v>
      </c>
      <c r="F1092" s="40" t="s">
        <v>285</v>
      </c>
    </row>
    <row r="1093" spans="1:6" ht="27.75" customHeight="1" x14ac:dyDescent="0.35">
      <c r="A1093" s="131">
        <v>42662</v>
      </c>
      <c r="B1093" s="20" t="s">
        <v>215</v>
      </c>
      <c r="C1093" s="128"/>
      <c r="D1093" s="128"/>
      <c r="E1093" s="129">
        <v>8</v>
      </c>
      <c r="F1093" s="40" t="s">
        <v>285</v>
      </c>
    </row>
    <row r="1094" spans="1:6" ht="27.75" customHeight="1" x14ac:dyDescent="0.35">
      <c r="A1094" s="131">
        <v>42663</v>
      </c>
      <c r="B1094" s="20" t="s">
        <v>215</v>
      </c>
      <c r="C1094" s="128"/>
      <c r="D1094" s="128"/>
      <c r="E1094" s="129">
        <v>0.1</v>
      </c>
      <c r="F1094" s="40" t="s">
        <v>285</v>
      </c>
    </row>
    <row r="1095" spans="1:6" ht="27.75" customHeight="1" x14ac:dyDescent="0.35">
      <c r="A1095" s="131">
        <v>42663</v>
      </c>
      <c r="B1095" s="20" t="s">
        <v>215</v>
      </c>
      <c r="C1095" s="128"/>
      <c r="D1095" s="128"/>
      <c r="E1095" s="129">
        <v>0.32</v>
      </c>
      <c r="F1095" s="40" t="s">
        <v>285</v>
      </c>
    </row>
    <row r="1096" spans="1:6" ht="27.75" customHeight="1" x14ac:dyDescent="0.35">
      <c r="A1096" s="131">
        <v>42663</v>
      </c>
      <c r="B1096" s="20" t="s">
        <v>215</v>
      </c>
      <c r="C1096" s="128"/>
      <c r="D1096" s="128"/>
      <c r="E1096" s="129">
        <v>0.33</v>
      </c>
      <c r="F1096" s="40" t="s">
        <v>285</v>
      </c>
    </row>
    <row r="1097" spans="1:6" ht="27.75" customHeight="1" x14ac:dyDescent="0.35">
      <c r="A1097" s="131">
        <v>42663</v>
      </c>
      <c r="B1097" s="20" t="s">
        <v>215</v>
      </c>
      <c r="C1097" s="128"/>
      <c r="D1097" s="128"/>
      <c r="E1097" s="129">
        <v>0.38</v>
      </c>
      <c r="F1097" s="40" t="s">
        <v>285</v>
      </c>
    </row>
    <row r="1098" spans="1:6" ht="27.75" customHeight="1" x14ac:dyDescent="0.35">
      <c r="A1098" s="131">
        <v>42663</v>
      </c>
      <c r="B1098" s="20" t="s">
        <v>215</v>
      </c>
      <c r="C1098" s="128"/>
      <c r="D1098" s="128"/>
      <c r="E1098" s="129">
        <v>0.4</v>
      </c>
      <c r="F1098" s="40" t="s">
        <v>285</v>
      </c>
    </row>
    <row r="1099" spans="1:6" ht="27.75" customHeight="1" x14ac:dyDescent="0.35">
      <c r="A1099" s="131">
        <v>42663</v>
      </c>
      <c r="B1099" s="20" t="s">
        <v>215</v>
      </c>
      <c r="C1099" s="128"/>
      <c r="D1099" s="128"/>
      <c r="E1099" s="129">
        <v>0.42</v>
      </c>
      <c r="F1099" s="40" t="s">
        <v>285</v>
      </c>
    </row>
    <row r="1100" spans="1:6" ht="27.75" customHeight="1" x14ac:dyDescent="0.35">
      <c r="A1100" s="131">
        <v>42663</v>
      </c>
      <c r="B1100" s="20" t="s">
        <v>215</v>
      </c>
      <c r="C1100" s="128"/>
      <c r="D1100" s="128"/>
      <c r="E1100" s="129">
        <v>0.46</v>
      </c>
      <c r="F1100" s="40" t="s">
        <v>285</v>
      </c>
    </row>
    <row r="1101" spans="1:6" ht="27.75" customHeight="1" x14ac:dyDescent="0.35">
      <c r="A1101" s="131">
        <v>42663</v>
      </c>
      <c r="B1101" s="20" t="s">
        <v>215</v>
      </c>
      <c r="C1101" s="128"/>
      <c r="D1101" s="128"/>
      <c r="E1101" s="129">
        <v>0.5</v>
      </c>
      <c r="F1101" s="40" t="s">
        <v>285</v>
      </c>
    </row>
    <row r="1102" spans="1:6" ht="27.75" customHeight="1" x14ac:dyDescent="0.35">
      <c r="A1102" s="131">
        <v>42663</v>
      </c>
      <c r="B1102" s="20" t="s">
        <v>215</v>
      </c>
      <c r="C1102" s="128"/>
      <c r="D1102" s="128"/>
      <c r="E1102" s="129">
        <v>0.68</v>
      </c>
      <c r="F1102" s="40" t="s">
        <v>285</v>
      </c>
    </row>
    <row r="1103" spans="1:6" ht="27.75" customHeight="1" x14ac:dyDescent="0.35">
      <c r="A1103" s="131">
        <v>42663</v>
      </c>
      <c r="B1103" s="20" t="s">
        <v>215</v>
      </c>
      <c r="C1103" s="128"/>
      <c r="D1103" s="128"/>
      <c r="E1103" s="129">
        <v>0.71</v>
      </c>
      <c r="F1103" s="40" t="s">
        <v>285</v>
      </c>
    </row>
    <row r="1104" spans="1:6" ht="27.75" customHeight="1" x14ac:dyDescent="0.35">
      <c r="A1104" s="131">
        <v>42663</v>
      </c>
      <c r="B1104" s="20" t="s">
        <v>215</v>
      </c>
      <c r="C1104" s="128"/>
      <c r="D1104" s="128"/>
      <c r="E1104" s="129">
        <v>0.75</v>
      </c>
      <c r="F1104" s="40" t="s">
        <v>285</v>
      </c>
    </row>
    <row r="1105" spans="1:6" ht="27.75" customHeight="1" x14ac:dyDescent="0.35">
      <c r="A1105" s="131">
        <v>42663</v>
      </c>
      <c r="B1105" s="20" t="s">
        <v>215</v>
      </c>
      <c r="C1105" s="128"/>
      <c r="D1105" s="128"/>
      <c r="E1105" s="129">
        <v>1</v>
      </c>
      <c r="F1105" s="40" t="s">
        <v>285</v>
      </c>
    </row>
    <row r="1106" spans="1:6" ht="27.75" customHeight="1" x14ac:dyDescent="0.35">
      <c r="A1106" s="131">
        <v>42663</v>
      </c>
      <c r="B1106" s="20" t="s">
        <v>1092</v>
      </c>
      <c r="C1106" s="128"/>
      <c r="D1106" s="128"/>
      <c r="E1106" s="129">
        <v>100</v>
      </c>
      <c r="F1106" s="40" t="s">
        <v>238</v>
      </c>
    </row>
    <row r="1107" spans="1:6" ht="27.75" customHeight="1" x14ac:dyDescent="0.35">
      <c r="A1107" s="131">
        <v>42663</v>
      </c>
      <c r="B1107" s="20" t="s">
        <v>1093</v>
      </c>
      <c r="C1107" s="128"/>
      <c r="D1107" s="128"/>
      <c r="E1107" s="129">
        <v>100</v>
      </c>
      <c r="F1107" s="40" t="s">
        <v>285</v>
      </c>
    </row>
    <row r="1108" spans="1:6" ht="27.75" customHeight="1" x14ac:dyDescent="0.35">
      <c r="A1108" s="131">
        <v>42667</v>
      </c>
      <c r="B1108" s="20" t="s">
        <v>215</v>
      </c>
      <c r="C1108" s="128"/>
      <c r="D1108" s="128"/>
      <c r="E1108" s="129">
        <v>0.41</v>
      </c>
      <c r="F1108" s="40" t="s">
        <v>285</v>
      </c>
    </row>
    <row r="1109" spans="1:6" ht="27.75" customHeight="1" x14ac:dyDescent="0.35">
      <c r="A1109" s="131">
        <v>42667</v>
      </c>
      <c r="B1109" s="20" t="s">
        <v>215</v>
      </c>
      <c r="C1109" s="128"/>
      <c r="D1109" s="128"/>
      <c r="E1109" s="129">
        <v>0.41</v>
      </c>
      <c r="F1109" s="40" t="s">
        <v>285</v>
      </c>
    </row>
    <row r="1110" spans="1:6" ht="27.75" customHeight="1" x14ac:dyDescent="0.35">
      <c r="A1110" s="131">
        <v>42667</v>
      </c>
      <c r="B1110" s="20" t="s">
        <v>215</v>
      </c>
      <c r="C1110" s="128"/>
      <c r="D1110" s="128"/>
      <c r="E1110" s="129">
        <v>0.46</v>
      </c>
      <c r="F1110" s="40" t="s">
        <v>285</v>
      </c>
    </row>
    <row r="1111" spans="1:6" ht="27.75" customHeight="1" x14ac:dyDescent="0.35">
      <c r="A1111" s="131">
        <v>42667</v>
      </c>
      <c r="B1111" s="20" t="s">
        <v>215</v>
      </c>
      <c r="C1111" s="128"/>
      <c r="D1111" s="128"/>
      <c r="E1111" s="129">
        <v>0.5</v>
      </c>
      <c r="F1111" s="40" t="s">
        <v>285</v>
      </c>
    </row>
    <row r="1112" spans="1:6" ht="27.75" customHeight="1" x14ac:dyDescent="0.35">
      <c r="A1112" s="131">
        <v>42667</v>
      </c>
      <c r="B1112" s="20" t="s">
        <v>215</v>
      </c>
      <c r="C1112" s="128"/>
      <c r="D1112" s="128"/>
      <c r="E1112" s="129">
        <v>0.68</v>
      </c>
      <c r="F1112" s="40" t="s">
        <v>285</v>
      </c>
    </row>
    <row r="1113" spans="1:6" ht="27.75" customHeight="1" x14ac:dyDescent="0.35">
      <c r="A1113" s="131">
        <v>42667</v>
      </c>
      <c r="B1113" s="20" t="s">
        <v>215</v>
      </c>
      <c r="C1113" s="128"/>
      <c r="D1113" s="128"/>
      <c r="E1113" s="129">
        <v>1</v>
      </c>
      <c r="F1113" s="40" t="s">
        <v>285</v>
      </c>
    </row>
    <row r="1114" spans="1:6" ht="27.75" customHeight="1" x14ac:dyDescent="0.35">
      <c r="A1114" s="131">
        <v>42667</v>
      </c>
      <c r="B1114" s="20" t="s">
        <v>1095</v>
      </c>
      <c r="C1114" s="128"/>
      <c r="D1114" s="128"/>
      <c r="E1114" s="129">
        <v>500</v>
      </c>
      <c r="F1114" s="40" t="s">
        <v>238</v>
      </c>
    </row>
    <row r="1115" spans="1:6" ht="27.75" customHeight="1" x14ac:dyDescent="0.35">
      <c r="A1115" s="131">
        <v>42667</v>
      </c>
      <c r="B1115" s="20" t="s">
        <v>1094</v>
      </c>
      <c r="C1115" s="128"/>
      <c r="D1115" s="128"/>
      <c r="E1115" s="129">
        <v>100</v>
      </c>
      <c r="F1115" s="40" t="s">
        <v>285</v>
      </c>
    </row>
    <row r="1116" spans="1:6" ht="27.75" customHeight="1" x14ac:dyDescent="0.35">
      <c r="A1116" s="131">
        <v>42668</v>
      </c>
      <c r="B1116" s="20" t="s">
        <v>1096</v>
      </c>
      <c r="C1116" s="128" t="s">
        <v>1097</v>
      </c>
      <c r="D1116" s="128"/>
      <c r="E1116" s="129">
        <v>0.2</v>
      </c>
      <c r="F1116" s="40" t="s">
        <v>285</v>
      </c>
    </row>
    <row r="1117" spans="1:6" ht="27.75" customHeight="1" x14ac:dyDescent="0.35">
      <c r="A1117" s="131">
        <v>42670</v>
      </c>
      <c r="B1117" s="20" t="s">
        <v>215</v>
      </c>
      <c r="C1117" s="128"/>
      <c r="D1117" s="128"/>
      <c r="E1117" s="129">
        <v>0.01</v>
      </c>
      <c r="F1117" s="40" t="s">
        <v>285</v>
      </c>
    </row>
    <row r="1118" spans="1:6" ht="27.75" customHeight="1" x14ac:dyDescent="0.35">
      <c r="A1118" s="131">
        <v>42670</v>
      </c>
      <c r="B1118" s="20" t="s">
        <v>215</v>
      </c>
      <c r="C1118" s="128"/>
      <c r="D1118" s="128"/>
      <c r="E1118" s="129">
        <v>0.15</v>
      </c>
      <c r="F1118" s="40" t="s">
        <v>285</v>
      </c>
    </row>
    <row r="1119" spans="1:6" ht="27.75" customHeight="1" x14ac:dyDescent="0.35">
      <c r="A1119" s="131">
        <v>42670</v>
      </c>
      <c r="B1119" s="20" t="s">
        <v>215</v>
      </c>
      <c r="C1119" s="128"/>
      <c r="D1119" s="128"/>
      <c r="E1119" s="129">
        <v>0.23</v>
      </c>
      <c r="F1119" s="40" t="s">
        <v>285</v>
      </c>
    </row>
    <row r="1120" spans="1:6" ht="27.75" customHeight="1" x14ac:dyDescent="0.35">
      <c r="A1120" s="131">
        <v>42670</v>
      </c>
      <c r="B1120" s="20" t="s">
        <v>215</v>
      </c>
      <c r="C1120" s="128"/>
      <c r="D1120" s="128"/>
      <c r="E1120" s="129">
        <v>0.34</v>
      </c>
      <c r="F1120" s="40" t="s">
        <v>285</v>
      </c>
    </row>
    <row r="1121" spans="1:6" ht="27.75" customHeight="1" x14ac:dyDescent="0.35">
      <c r="A1121" s="131">
        <v>42670</v>
      </c>
      <c r="B1121" s="20" t="s">
        <v>215</v>
      </c>
      <c r="C1121" s="128"/>
      <c r="D1121" s="128"/>
      <c r="E1121" s="129">
        <v>0.39</v>
      </c>
      <c r="F1121" s="40" t="s">
        <v>285</v>
      </c>
    </row>
    <row r="1122" spans="1:6" ht="27.75" customHeight="1" x14ac:dyDescent="0.35">
      <c r="A1122" s="131">
        <v>42670</v>
      </c>
      <c r="B1122" s="20" t="s">
        <v>215</v>
      </c>
      <c r="C1122" s="128"/>
      <c r="D1122" s="128"/>
      <c r="E1122" s="129">
        <v>0.4</v>
      </c>
      <c r="F1122" s="40" t="s">
        <v>285</v>
      </c>
    </row>
    <row r="1123" spans="1:6" ht="27.75" customHeight="1" x14ac:dyDescent="0.35">
      <c r="A1123" s="131">
        <v>42670</v>
      </c>
      <c r="B1123" s="20" t="s">
        <v>215</v>
      </c>
      <c r="C1123" s="128"/>
      <c r="D1123" s="128"/>
      <c r="E1123" s="129">
        <v>0.99</v>
      </c>
      <c r="F1123" s="40" t="s">
        <v>285</v>
      </c>
    </row>
    <row r="1124" spans="1:6" ht="27.75" customHeight="1" x14ac:dyDescent="0.35">
      <c r="A1124" s="131">
        <v>42674</v>
      </c>
      <c r="B1124" s="20" t="s">
        <v>215</v>
      </c>
      <c r="C1124" s="128"/>
      <c r="D1124" s="128"/>
      <c r="E1124" s="129">
        <v>0.18</v>
      </c>
      <c r="F1124" s="40" t="s">
        <v>285</v>
      </c>
    </row>
    <row r="1125" spans="1:6" ht="27.75" customHeight="1" x14ac:dyDescent="0.35">
      <c r="A1125" s="131">
        <v>42674</v>
      </c>
      <c r="B1125" s="20" t="s">
        <v>215</v>
      </c>
      <c r="C1125" s="128"/>
      <c r="D1125" s="128"/>
      <c r="E1125" s="129">
        <v>0.33</v>
      </c>
      <c r="F1125" s="40" t="s">
        <v>285</v>
      </c>
    </row>
    <row r="1126" spans="1:6" ht="27.75" customHeight="1" x14ac:dyDescent="0.35">
      <c r="A1126" s="131">
        <v>42674</v>
      </c>
      <c r="B1126" s="20" t="s">
        <v>215</v>
      </c>
      <c r="C1126" s="128"/>
      <c r="D1126" s="128"/>
      <c r="E1126" s="129">
        <v>0.36</v>
      </c>
      <c r="F1126" s="40" t="s">
        <v>285</v>
      </c>
    </row>
    <row r="1127" spans="1:6" ht="27.75" customHeight="1" x14ac:dyDescent="0.35">
      <c r="A1127" s="131">
        <v>42674</v>
      </c>
      <c r="B1127" s="20" t="s">
        <v>215</v>
      </c>
      <c r="C1127" s="128"/>
      <c r="D1127" s="128"/>
      <c r="E1127" s="129">
        <v>0.44</v>
      </c>
      <c r="F1127" s="40" t="s">
        <v>285</v>
      </c>
    </row>
    <row r="1128" spans="1:6" ht="27.75" customHeight="1" x14ac:dyDescent="0.35">
      <c r="A1128" s="131">
        <v>42674</v>
      </c>
      <c r="B1128" s="20" t="s">
        <v>215</v>
      </c>
      <c r="C1128" s="128"/>
      <c r="D1128" s="128"/>
      <c r="E1128" s="129">
        <v>0.5</v>
      </c>
      <c r="F1128" s="40" t="s">
        <v>285</v>
      </c>
    </row>
    <row r="1129" spans="1:6" ht="27.75" customHeight="1" x14ac:dyDescent="0.35">
      <c r="A1129" s="131">
        <v>42674</v>
      </c>
      <c r="B1129" s="20" t="s">
        <v>215</v>
      </c>
      <c r="C1129" s="128"/>
      <c r="D1129" s="128"/>
      <c r="E1129" s="129">
        <v>0.52</v>
      </c>
      <c r="F1129" s="40" t="s">
        <v>285</v>
      </c>
    </row>
    <row r="1130" spans="1:6" ht="27.75" customHeight="1" x14ac:dyDescent="0.35">
      <c r="A1130" s="131">
        <v>42674</v>
      </c>
      <c r="B1130" s="20" t="s">
        <v>215</v>
      </c>
      <c r="C1130" s="128"/>
      <c r="D1130" s="128"/>
      <c r="E1130" s="129">
        <v>0.56000000000000005</v>
      </c>
      <c r="F1130" s="40" t="s">
        <v>285</v>
      </c>
    </row>
    <row r="1131" spans="1:6" ht="27.75" customHeight="1" x14ac:dyDescent="0.35">
      <c r="A1131" s="131">
        <v>42674</v>
      </c>
      <c r="B1131" s="20" t="s">
        <v>215</v>
      </c>
      <c r="C1131" s="128"/>
      <c r="D1131" s="128"/>
      <c r="E1131" s="129">
        <v>0.65</v>
      </c>
      <c r="F1131" s="40" t="s">
        <v>285</v>
      </c>
    </row>
    <row r="1132" spans="1:6" ht="27.75" customHeight="1" x14ac:dyDescent="0.35">
      <c r="A1132" s="131">
        <v>42674</v>
      </c>
      <c r="B1132" s="20" t="s">
        <v>215</v>
      </c>
      <c r="C1132" s="128"/>
      <c r="D1132" s="128"/>
      <c r="E1132" s="129">
        <v>1.1499999999999999</v>
      </c>
      <c r="F1132" s="40" t="s">
        <v>285</v>
      </c>
    </row>
    <row r="1133" spans="1:6" ht="27.75" customHeight="1" x14ac:dyDescent="0.35">
      <c r="A1133" s="131">
        <v>42674</v>
      </c>
      <c r="B1133" s="20" t="s">
        <v>1098</v>
      </c>
      <c r="C1133" s="128"/>
      <c r="D1133" s="128"/>
      <c r="E1133" s="129">
        <v>425.31</v>
      </c>
      <c r="F1133" s="40" t="s">
        <v>238</v>
      </c>
    </row>
    <row r="1134" spans="1:6" ht="27.75" customHeight="1" x14ac:dyDescent="0.35">
      <c r="A1134" s="131">
        <v>42676</v>
      </c>
      <c r="B1134" s="20" t="s">
        <v>215</v>
      </c>
      <c r="C1134" s="128"/>
      <c r="D1134" s="128"/>
      <c r="E1134" s="129">
        <v>1.01</v>
      </c>
      <c r="F1134" s="40" t="s">
        <v>285</v>
      </c>
    </row>
    <row r="1135" spans="1:6" ht="27.75" customHeight="1" x14ac:dyDescent="0.35">
      <c r="A1135" s="131">
        <v>42677</v>
      </c>
      <c r="B1135" s="20" t="s">
        <v>215</v>
      </c>
      <c r="C1135" s="128"/>
      <c r="D1135" s="128"/>
      <c r="E1135" s="129">
        <v>0.18</v>
      </c>
      <c r="F1135" s="40" t="s">
        <v>285</v>
      </c>
    </row>
    <row r="1136" spans="1:6" ht="27.75" customHeight="1" x14ac:dyDescent="0.35">
      <c r="A1136" s="131">
        <v>42677</v>
      </c>
      <c r="B1136" s="20" t="s">
        <v>215</v>
      </c>
      <c r="C1136" s="128"/>
      <c r="D1136" s="128"/>
      <c r="E1136" s="129">
        <v>0.37</v>
      </c>
      <c r="F1136" s="40" t="s">
        <v>285</v>
      </c>
    </row>
    <row r="1137" spans="1:6" ht="27.75" customHeight="1" x14ac:dyDescent="0.35">
      <c r="A1137" s="131">
        <v>42677</v>
      </c>
      <c r="B1137" s="20" t="s">
        <v>215</v>
      </c>
      <c r="C1137" s="128"/>
      <c r="D1137" s="128"/>
      <c r="E1137" s="129">
        <v>1</v>
      </c>
      <c r="F1137" s="40" t="s">
        <v>285</v>
      </c>
    </row>
    <row r="1138" spans="1:6" ht="27.75" customHeight="1" x14ac:dyDescent="0.35">
      <c r="A1138" s="131">
        <v>42677</v>
      </c>
      <c r="B1138" s="20" t="s">
        <v>1106</v>
      </c>
      <c r="C1138" s="128"/>
      <c r="D1138" s="128"/>
      <c r="E1138" s="129">
        <v>100</v>
      </c>
      <c r="F1138" s="40" t="s">
        <v>1104</v>
      </c>
    </row>
    <row r="1139" spans="1:6" ht="27.75" customHeight="1" x14ac:dyDescent="0.35">
      <c r="A1139" s="131">
        <v>42677</v>
      </c>
      <c r="B1139" s="20" t="s">
        <v>1106</v>
      </c>
      <c r="C1139" s="128"/>
      <c r="D1139" s="128"/>
      <c r="E1139" s="129">
        <v>100</v>
      </c>
      <c r="F1139" s="40" t="s">
        <v>1105</v>
      </c>
    </row>
    <row r="1140" spans="1:6" ht="27.75" customHeight="1" x14ac:dyDescent="0.35">
      <c r="A1140" s="131">
        <v>42679</v>
      </c>
      <c r="B1140" s="20" t="s">
        <v>1100</v>
      </c>
      <c r="C1140" s="128"/>
      <c r="D1140" s="128"/>
      <c r="E1140" s="129">
        <v>100</v>
      </c>
      <c r="F1140" s="40" t="s">
        <v>285</v>
      </c>
    </row>
    <row r="1141" spans="1:6" ht="27.75" customHeight="1" x14ac:dyDescent="0.35">
      <c r="A1141" s="131">
        <v>42680</v>
      </c>
      <c r="B1141" s="20" t="s">
        <v>1102</v>
      </c>
      <c r="C1141" s="128"/>
      <c r="D1141" s="128"/>
      <c r="E1141" s="129">
        <v>1001</v>
      </c>
      <c r="F1141" s="40" t="s">
        <v>238</v>
      </c>
    </row>
    <row r="1142" spans="1:6" ht="27.75" customHeight="1" x14ac:dyDescent="0.35">
      <c r="A1142" s="131">
        <v>42681</v>
      </c>
      <c r="B1142" s="20" t="s">
        <v>215</v>
      </c>
      <c r="C1142" s="128"/>
      <c r="D1142" s="128"/>
      <c r="E1142" s="129">
        <v>0.6</v>
      </c>
      <c r="F1142" s="40" t="s">
        <v>285</v>
      </c>
    </row>
    <row r="1143" spans="1:6" ht="27.75" customHeight="1" x14ac:dyDescent="0.35">
      <c r="A1143" s="131">
        <v>42681</v>
      </c>
      <c r="B1143" s="20" t="s">
        <v>215</v>
      </c>
      <c r="C1143" s="128"/>
      <c r="D1143" s="128"/>
      <c r="E1143" s="129">
        <v>0.86</v>
      </c>
      <c r="F1143" s="40" t="s">
        <v>285</v>
      </c>
    </row>
    <row r="1144" spans="1:6" ht="27.75" customHeight="1" x14ac:dyDescent="0.35">
      <c r="A1144" s="131">
        <v>42681</v>
      </c>
      <c r="B1144" s="20" t="s">
        <v>215</v>
      </c>
      <c r="C1144" s="128"/>
      <c r="D1144" s="128"/>
      <c r="E1144" s="129">
        <v>1.27</v>
      </c>
      <c r="F1144" s="40" t="s">
        <v>285</v>
      </c>
    </row>
    <row r="1145" spans="1:6" ht="54.5" customHeight="1" x14ac:dyDescent="0.35">
      <c r="A1145" s="131">
        <v>42681</v>
      </c>
      <c r="B1145" s="20" t="s">
        <v>1103</v>
      </c>
      <c r="C1145" s="128"/>
      <c r="D1145" s="128"/>
      <c r="E1145" s="129">
        <v>28843.48</v>
      </c>
      <c r="F1145" s="40" t="s">
        <v>285</v>
      </c>
    </row>
    <row r="1146" spans="1:6" ht="24" customHeight="1" x14ac:dyDescent="0.35">
      <c r="A1146" s="131">
        <v>42681</v>
      </c>
      <c r="B1146" s="20" t="s">
        <v>1209</v>
      </c>
      <c r="C1146" s="128" t="s">
        <v>545</v>
      </c>
      <c r="D1146" s="128" t="s">
        <v>53</v>
      </c>
      <c r="E1146" s="129">
        <v>200</v>
      </c>
      <c r="F1146" s="40" t="s">
        <v>238</v>
      </c>
    </row>
    <row r="1147" spans="1:6" ht="28.5" customHeight="1" x14ac:dyDescent="0.35">
      <c r="A1147" s="131">
        <v>42683</v>
      </c>
      <c r="B1147" s="20" t="s">
        <v>215</v>
      </c>
      <c r="C1147" s="128"/>
      <c r="D1147" s="128"/>
      <c r="E1147" s="129">
        <v>0.88</v>
      </c>
      <c r="F1147" s="40" t="s">
        <v>285</v>
      </c>
    </row>
    <row r="1148" spans="1:6" ht="29" customHeight="1" x14ac:dyDescent="0.35">
      <c r="A1148" s="131">
        <v>42683</v>
      </c>
      <c r="B1148" s="20" t="s">
        <v>215</v>
      </c>
      <c r="C1148" s="128"/>
      <c r="D1148" s="128"/>
      <c r="E1148" s="129">
        <v>1.1599999999999999</v>
      </c>
      <c r="F1148" s="40" t="s">
        <v>285</v>
      </c>
    </row>
    <row r="1149" spans="1:6" ht="29" customHeight="1" x14ac:dyDescent="0.35">
      <c r="A1149" s="131">
        <v>42683</v>
      </c>
      <c r="B1149" s="20" t="s">
        <v>215</v>
      </c>
      <c r="C1149" s="128"/>
      <c r="D1149" s="128"/>
      <c r="E1149" s="129">
        <v>2</v>
      </c>
      <c r="F1149" s="40" t="s">
        <v>285</v>
      </c>
    </row>
    <row r="1150" spans="1:6" ht="29" customHeight="1" x14ac:dyDescent="0.35">
      <c r="A1150" s="131">
        <v>42683</v>
      </c>
      <c r="B1150" s="20" t="s">
        <v>215</v>
      </c>
      <c r="C1150" s="128"/>
      <c r="D1150" s="128"/>
      <c r="E1150" s="129">
        <v>2.5099999999999998</v>
      </c>
      <c r="F1150" s="40" t="s">
        <v>285</v>
      </c>
    </row>
    <row r="1151" spans="1:6" ht="29" customHeight="1" x14ac:dyDescent="0.35">
      <c r="A1151" s="131">
        <v>42684</v>
      </c>
      <c r="B1151" s="20" t="s">
        <v>215</v>
      </c>
      <c r="C1151" s="128"/>
      <c r="D1151" s="128"/>
      <c r="E1151" s="129">
        <v>0.01</v>
      </c>
      <c r="F1151" s="40" t="s">
        <v>285</v>
      </c>
    </row>
    <row r="1152" spans="1:6" ht="29" customHeight="1" x14ac:dyDescent="0.35">
      <c r="A1152" s="131">
        <v>42684</v>
      </c>
      <c r="B1152" s="20" t="s">
        <v>215</v>
      </c>
      <c r="C1152" s="128"/>
      <c r="D1152" s="128"/>
      <c r="E1152" s="129">
        <v>0.05</v>
      </c>
      <c r="F1152" s="40" t="s">
        <v>285</v>
      </c>
    </row>
    <row r="1153" spans="1:6" ht="29" customHeight="1" x14ac:dyDescent="0.35">
      <c r="A1153" s="131">
        <v>42684</v>
      </c>
      <c r="B1153" s="20" t="s">
        <v>215</v>
      </c>
      <c r="C1153" s="128"/>
      <c r="D1153" s="128"/>
      <c r="E1153" s="129">
        <v>0.1</v>
      </c>
      <c r="F1153" s="40" t="s">
        <v>285</v>
      </c>
    </row>
    <row r="1154" spans="1:6" ht="29" customHeight="1" x14ac:dyDescent="0.35">
      <c r="A1154" s="131">
        <v>42684</v>
      </c>
      <c r="B1154" s="20" t="s">
        <v>215</v>
      </c>
      <c r="C1154" s="128"/>
      <c r="D1154" s="128"/>
      <c r="E1154" s="129">
        <v>0.15</v>
      </c>
      <c r="F1154" s="40" t="s">
        <v>285</v>
      </c>
    </row>
    <row r="1155" spans="1:6" ht="29" customHeight="1" x14ac:dyDescent="0.35">
      <c r="A1155" s="131">
        <v>42684</v>
      </c>
      <c r="B1155" s="20" t="s">
        <v>215</v>
      </c>
      <c r="C1155" s="128"/>
      <c r="D1155" s="128"/>
      <c r="E1155" s="129">
        <v>0.23</v>
      </c>
      <c r="F1155" s="40" t="s">
        <v>285</v>
      </c>
    </row>
    <row r="1156" spans="1:6" ht="29" customHeight="1" x14ac:dyDescent="0.35">
      <c r="A1156" s="131">
        <v>42684</v>
      </c>
      <c r="B1156" s="20" t="s">
        <v>215</v>
      </c>
      <c r="C1156" s="128"/>
      <c r="D1156" s="128"/>
      <c r="E1156" s="129">
        <v>0.28999999999999998</v>
      </c>
      <c r="F1156" s="40" t="s">
        <v>285</v>
      </c>
    </row>
    <row r="1157" spans="1:6" ht="29" customHeight="1" x14ac:dyDescent="0.35">
      <c r="A1157" s="131">
        <v>42684</v>
      </c>
      <c r="B1157" s="20" t="s">
        <v>215</v>
      </c>
      <c r="C1157" s="128"/>
      <c r="D1157" s="128"/>
      <c r="E1157" s="129">
        <v>0.33</v>
      </c>
      <c r="F1157" s="40" t="s">
        <v>285</v>
      </c>
    </row>
    <row r="1158" spans="1:6" ht="29" customHeight="1" x14ac:dyDescent="0.35">
      <c r="A1158" s="131">
        <v>42684</v>
      </c>
      <c r="B1158" s="20" t="s">
        <v>215</v>
      </c>
      <c r="C1158" s="128"/>
      <c r="D1158" s="128"/>
      <c r="E1158" s="129">
        <v>0.35</v>
      </c>
      <c r="F1158" s="40" t="s">
        <v>285</v>
      </c>
    </row>
    <row r="1159" spans="1:6" ht="29" customHeight="1" x14ac:dyDescent="0.35">
      <c r="A1159" s="131">
        <v>42684</v>
      </c>
      <c r="B1159" s="20" t="s">
        <v>1107</v>
      </c>
      <c r="C1159" s="128"/>
      <c r="D1159" s="128"/>
      <c r="E1159" s="129">
        <v>0.54</v>
      </c>
      <c r="F1159" s="40" t="s">
        <v>285</v>
      </c>
    </row>
    <row r="1160" spans="1:6" ht="29" customHeight="1" x14ac:dyDescent="0.35">
      <c r="A1160" s="131">
        <v>42684</v>
      </c>
      <c r="B1160" s="20" t="s">
        <v>215</v>
      </c>
      <c r="C1160" s="128"/>
      <c r="D1160" s="128"/>
      <c r="E1160" s="129">
        <v>0.67</v>
      </c>
      <c r="F1160" s="40" t="s">
        <v>285</v>
      </c>
    </row>
    <row r="1161" spans="1:6" ht="29" customHeight="1" x14ac:dyDescent="0.35">
      <c r="A1161" s="131">
        <v>42684</v>
      </c>
      <c r="B1161" s="20" t="s">
        <v>215</v>
      </c>
      <c r="C1161" s="128"/>
      <c r="D1161" s="128"/>
      <c r="E1161" s="129">
        <v>1.48</v>
      </c>
      <c r="F1161" s="40" t="s">
        <v>285</v>
      </c>
    </row>
    <row r="1162" spans="1:6" ht="27.75" customHeight="1" x14ac:dyDescent="0.35">
      <c r="A1162" s="131">
        <v>42686</v>
      </c>
      <c r="B1162" s="20" t="s">
        <v>1101</v>
      </c>
      <c r="C1162" s="128"/>
      <c r="D1162" s="128"/>
      <c r="E1162" s="129">
        <v>100</v>
      </c>
      <c r="F1162" s="40" t="s">
        <v>285</v>
      </c>
    </row>
    <row r="1163" spans="1:6" ht="27.75" customHeight="1" x14ac:dyDescent="0.35">
      <c r="A1163" s="131">
        <v>42686</v>
      </c>
      <c r="B1163" s="20" t="s">
        <v>324</v>
      </c>
      <c r="C1163" s="128" t="s">
        <v>325</v>
      </c>
      <c r="D1163" s="128" t="s">
        <v>326</v>
      </c>
      <c r="E1163" s="129">
        <v>300</v>
      </c>
      <c r="F1163" s="40" t="s">
        <v>238</v>
      </c>
    </row>
    <row r="1164" spans="1:6" ht="27.75" customHeight="1" x14ac:dyDescent="0.35">
      <c r="A1164" s="131">
        <v>42688</v>
      </c>
      <c r="B1164" s="20" t="s">
        <v>215</v>
      </c>
      <c r="C1164" s="128"/>
      <c r="D1164" s="128"/>
      <c r="E1164" s="129">
        <v>0.84</v>
      </c>
      <c r="F1164" s="40" t="s">
        <v>285</v>
      </c>
    </row>
    <row r="1165" spans="1:6" ht="27.75" customHeight="1" x14ac:dyDescent="0.35">
      <c r="A1165" s="131">
        <v>42688</v>
      </c>
      <c r="B1165" s="20" t="s">
        <v>215</v>
      </c>
      <c r="C1165" s="128"/>
      <c r="D1165" s="128"/>
      <c r="E1165" s="129">
        <v>0.93</v>
      </c>
      <c r="F1165" s="40" t="s">
        <v>285</v>
      </c>
    </row>
    <row r="1166" spans="1:6" ht="27.75" customHeight="1" x14ac:dyDescent="0.35">
      <c r="A1166" s="131">
        <v>42688</v>
      </c>
      <c r="B1166" s="20" t="s">
        <v>215</v>
      </c>
      <c r="C1166" s="128"/>
      <c r="D1166" s="128"/>
      <c r="E1166" s="129">
        <v>0.97</v>
      </c>
      <c r="F1166" s="40" t="s">
        <v>285</v>
      </c>
    </row>
    <row r="1167" spans="1:6" ht="27.75" customHeight="1" x14ac:dyDescent="0.35">
      <c r="A1167" s="131">
        <v>42688</v>
      </c>
      <c r="B1167" s="20" t="s">
        <v>215</v>
      </c>
      <c r="C1167" s="128"/>
      <c r="D1167" s="128"/>
      <c r="E1167" s="129">
        <v>2.39</v>
      </c>
      <c r="F1167" s="40" t="s">
        <v>285</v>
      </c>
    </row>
    <row r="1168" spans="1:6" ht="27.75" customHeight="1" x14ac:dyDescent="0.35">
      <c r="A1168" s="131">
        <v>42688</v>
      </c>
      <c r="B1168" s="20" t="s">
        <v>215</v>
      </c>
      <c r="C1168" s="128"/>
      <c r="D1168" s="128"/>
      <c r="E1168" s="129">
        <v>5.13</v>
      </c>
      <c r="F1168" s="40" t="s">
        <v>285</v>
      </c>
    </row>
    <row r="1169" spans="1:6" ht="27.75" customHeight="1" x14ac:dyDescent="0.35">
      <c r="A1169" s="131">
        <v>42688</v>
      </c>
      <c r="B1169" s="20" t="s">
        <v>1112</v>
      </c>
      <c r="C1169" s="128"/>
      <c r="D1169" s="128"/>
      <c r="E1169" s="129">
        <v>100</v>
      </c>
      <c r="F1169" s="40" t="s">
        <v>285</v>
      </c>
    </row>
    <row r="1170" spans="1:6" ht="27.75" customHeight="1" x14ac:dyDescent="0.35">
      <c r="A1170" s="131">
        <v>42688</v>
      </c>
      <c r="B1170" s="20" t="s">
        <v>1118</v>
      </c>
      <c r="C1170" s="128"/>
      <c r="D1170" s="128"/>
      <c r="E1170" s="129">
        <v>1</v>
      </c>
      <c r="F1170" s="40" t="s">
        <v>906</v>
      </c>
    </row>
    <row r="1171" spans="1:6" ht="27.75" customHeight="1" x14ac:dyDescent="0.35">
      <c r="A1171" s="131">
        <v>42688</v>
      </c>
      <c r="B1171" s="20" t="s">
        <v>1118</v>
      </c>
      <c r="C1171" s="128"/>
      <c r="D1171" s="128"/>
      <c r="E1171" s="129">
        <v>100</v>
      </c>
      <c r="F1171" s="40" t="s">
        <v>1105</v>
      </c>
    </row>
    <row r="1172" spans="1:6" ht="27.75" customHeight="1" x14ac:dyDescent="0.35">
      <c r="A1172" s="131">
        <v>42688</v>
      </c>
      <c r="B1172" s="20" t="s">
        <v>1118</v>
      </c>
      <c r="C1172" s="128"/>
      <c r="D1172" s="128"/>
      <c r="E1172" s="129">
        <v>100</v>
      </c>
      <c r="F1172" s="40" t="s">
        <v>1104</v>
      </c>
    </row>
    <row r="1173" spans="1:6" ht="27.75" customHeight="1" x14ac:dyDescent="0.35">
      <c r="A1173" s="131">
        <v>42688</v>
      </c>
      <c r="B1173" s="20" t="s">
        <v>1118</v>
      </c>
      <c r="C1173" s="128"/>
      <c r="D1173" s="128"/>
      <c r="E1173" s="129">
        <v>100</v>
      </c>
      <c r="F1173" s="40" t="s">
        <v>1105</v>
      </c>
    </row>
    <row r="1174" spans="1:6" ht="27.75" customHeight="1" x14ac:dyDescent="0.35">
      <c r="A1174" s="131">
        <v>42689</v>
      </c>
      <c r="B1174" s="20" t="s">
        <v>1117</v>
      </c>
      <c r="C1174" s="128"/>
      <c r="D1174" s="128"/>
      <c r="E1174" s="129">
        <v>1000</v>
      </c>
      <c r="F1174" s="40" t="s">
        <v>285</v>
      </c>
    </row>
    <row r="1175" spans="1:6" ht="27.75" customHeight="1" x14ac:dyDescent="0.35">
      <c r="A1175" s="131">
        <v>42690</v>
      </c>
      <c r="B1175" s="20" t="s">
        <v>215</v>
      </c>
      <c r="C1175" s="128"/>
      <c r="D1175" s="128"/>
      <c r="E1175" s="129">
        <v>0.06</v>
      </c>
      <c r="F1175" s="40" t="s">
        <v>285</v>
      </c>
    </row>
    <row r="1176" spans="1:6" ht="27.75" customHeight="1" x14ac:dyDescent="0.35">
      <c r="A1176" s="131">
        <v>42690</v>
      </c>
      <c r="B1176" s="20" t="s">
        <v>1113</v>
      </c>
      <c r="C1176" s="128" t="s">
        <v>531</v>
      </c>
      <c r="D1176" s="128"/>
      <c r="E1176" s="129">
        <v>0.1</v>
      </c>
      <c r="F1176" s="40" t="s">
        <v>285</v>
      </c>
    </row>
    <row r="1177" spans="1:6" ht="27.75" customHeight="1" x14ac:dyDescent="0.35">
      <c r="A1177" s="131">
        <v>42690</v>
      </c>
      <c r="B1177" s="20" t="s">
        <v>1114</v>
      </c>
      <c r="C1177" s="128" t="s">
        <v>1115</v>
      </c>
      <c r="D1177" s="128"/>
      <c r="E1177" s="129">
        <v>0.17</v>
      </c>
      <c r="F1177" s="40" t="s">
        <v>285</v>
      </c>
    </row>
    <row r="1178" spans="1:6" ht="27.75" customHeight="1" x14ac:dyDescent="0.35">
      <c r="A1178" s="131">
        <v>42690</v>
      </c>
      <c r="B1178" s="20" t="s">
        <v>215</v>
      </c>
      <c r="C1178" s="128"/>
      <c r="D1178" s="128"/>
      <c r="E1178" s="129">
        <v>0.45</v>
      </c>
      <c r="F1178" s="40" t="s">
        <v>285</v>
      </c>
    </row>
    <row r="1179" spans="1:6" ht="27.75" customHeight="1" x14ac:dyDescent="0.35">
      <c r="A1179" s="131">
        <v>42690</v>
      </c>
      <c r="B1179" s="20" t="s">
        <v>215</v>
      </c>
      <c r="C1179" s="128"/>
      <c r="D1179" s="128"/>
      <c r="E1179" s="129">
        <v>0.55000000000000004</v>
      </c>
      <c r="F1179" s="40" t="s">
        <v>285</v>
      </c>
    </row>
    <row r="1180" spans="1:6" ht="27.75" customHeight="1" x14ac:dyDescent="0.35">
      <c r="A1180" s="131">
        <v>42690</v>
      </c>
      <c r="B1180" s="20" t="s">
        <v>215</v>
      </c>
      <c r="C1180" s="128"/>
      <c r="D1180" s="128"/>
      <c r="E1180" s="129">
        <v>0.76</v>
      </c>
      <c r="F1180" s="40" t="s">
        <v>285</v>
      </c>
    </row>
    <row r="1181" spans="1:6" ht="27.75" customHeight="1" x14ac:dyDescent="0.35">
      <c r="A1181" s="131">
        <v>42690</v>
      </c>
      <c r="B1181" s="20" t="s">
        <v>215</v>
      </c>
      <c r="C1181" s="128"/>
      <c r="D1181" s="128"/>
      <c r="E1181" s="129">
        <v>0.88</v>
      </c>
      <c r="F1181" s="40" t="s">
        <v>285</v>
      </c>
    </row>
    <row r="1182" spans="1:6" ht="27.75" customHeight="1" x14ac:dyDescent="0.35">
      <c r="A1182" s="131">
        <v>42690</v>
      </c>
      <c r="B1182" s="20" t="s">
        <v>215</v>
      </c>
      <c r="C1182" s="128"/>
      <c r="D1182" s="128"/>
      <c r="E1182" s="129">
        <v>1.32</v>
      </c>
      <c r="F1182" s="40" t="s">
        <v>285</v>
      </c>
    </row>
    <row r="1183" spans="1:6" ht="27.75" customHeight="1" x14ac:dyDescent="0.35">
      <c r="A1183" s="131">
        <v>42690</v>
      </c>
      <c r="B1183" s="20" t="s">
        <v>215</v>
      </c>
      <c r="C1183" s="128"/>
      <c r="D1183" s="128"/>
      <c r="E1183" s="129">
        <v>2.64</v>
      </c>
      <c r="F1183" s="40" t="s">
        <v>285</v>
      </c>
    </row>
    <row r="1184" spans="1:6" ht="27.75" customHeight="1" x14ac:dyDescent="0.35">
      <c r="A1184" s="131">
        <v>42691</v>
      </c>
      <c r="B1184" s="20" t="s">
        <v>215</v>
      </c>
      <c r="C1184" s="128"/>
      <c r="D1184" s="128"/>
      <c r="E1184" s="129">
        <v>0.45</v>
      </c>
      <c r="F1184" s="40" t="s">
        <v>285</v>
      </c>
    </row>
    <row r="1185" spans="1:6" ht="27.75" customHeight="1" x14ac:dyDescent="0.35">
      <c r="A1185" s="131">
        <v>42691</v>
      </c>
      <c r="B1185" s="20" t="s">
        <v>215</v>
      </c>
      <c r="C1185" s="128"/>
      <c r="D1185" s="128"/>
      <c r="E1185" s="129">
        <v>0.99</v>
      </c>
      <c r="F1185" s="40" t="s">
        <v>285</v>
      </c>
    </row>
    <row r="1186" spans="1:6" ht="27.75" customHeight="1" x14ac:dyDescent="0.35">
      <c r="A1186" s="131">
        <v>42691</v>
      </c>
      <c r="B1186" s="20" t="s">
        <v>215</v>
      </c>
      <c r="C1186" s="128"/>
      <c r="D1186" s="128"/>
      <c r="E1186" s="129">
        <v>2.46</v>
      </c>
      <c r="F1186" s="40" t="s">
        <v>285</v>
      </c>
    </row>
    <row r="1187" spans="1:6" ht="27.75" customHeight="1" x14ac:dyDescent="0.35">
      <c r="A1187" s="131">
        <v>42691</v>
      </c>
      <c r="B1187" s="20" t="s">
        <v>215</v>
      </c>
      <c r="C1187" s="128"/>
      <c r="D1187" s="128"/>
      <c r="E1187" s="129">
        <v>6.22</v>
      </c>
      <c r="F1187" s="40" t="s">
        <v>285</v>
      </c>
    </row>
    <row r="1188" spans="1:6" ht="27.75" customHeight="1" x14ac:dyDescent="0.35">
      <c r="A1188" s="131">
        <v>42692</v>
      </c>
      <c r="B1188" s="20" t="s">
        <v>1119</v>
      </c>
      <c r="C1188" s="128" t="s">
        <v>1120</v>
      </c>
      <c r="D1188" s="128"/>
      <c r="E1188" s="129">
        <v>0.2</v>
      </c>
      <c r="F1188" s="40" t="s">
        <v>285</v>
      </c>
    </row>
    <row r="1189" spans="1:6" ht="27.75" customHeight="1" x14ac:dyDescent="0.35">
      <c r="A1189" s="131">
        <v>42692</v>
      </c>
      <c r="B1189" s="20" t="s">
        <v>1119</v>
      </c>
      <c r="C1189" s="128" t="s">
        <v>449</v>
      </c>
      <c r="D1189" s="128"/>
      <c r="E1189" s="129">
        <v>0.7</v>
      </c>
      <c r="F1189" s="40" t="s">
        <v>285</v>
      </c>
    </row>
    <row r="1190" spans="1:6" ht="27.75" customHeight="1" x14ac:dyDescent="0.35">
      <c r="A1190" s="131">
        <v>42692</v>
      </c>
      <c r="B1190" s="20" t="s">
        <v>1116</v>
      </c>
      <c r="C1190" s="128"/>
      <c r="D1190" s="128"/>
      <c r="E1190" s="129">
        <v>1000</v>
      </c>
      <c r="F1190" s="40" t="s">
        <v>1105</v>
      </c>
    </row>
    <row r="1191" spans="1:6" ht="27.75" customHeight="1" x14ac:dyDescent="0.35">
      <c r="A1191" s="131">
        <v>42695</v>
      </c>
      <c r="B1191" s="20" t="s">
        <v>215</v>
      </c>
      <c r="C1191" s="128"/>
      <c r="D1191" s="128"/>
      <c r="E1191" s="129">
        <v>0.02</v>
      </c>
      <c r="F1191" s="40" t="s">
        <v>285</v>
      </c>
    </row>
    <row r="1192" spans="1:6" ht="27.75" customHeight="1" x14ac:dyDescent="0.35">
      <c r="A1192" s="131">
        <v>42695</v>
      </c>
      <c r="B1192" s="20" t="s">
        <v>215</v>
      </c>
      <c r="C1192" s="128"/>
      <c r="D1192" s="128"/>
      <c r="E1192" s="129">
        <v>0.4</v>
      </c>
      <c r="F1192" s="40" t="s">
        <v>285</v>
      </c>
    </row>
    <row r="1193" spans="1:6" ht="27.75" customHeight="1" x14ac:dyDescent="0.35">
      <c r="A1193" s="131">
        <v>42695</v>
      </c>
      <c r="B1193" s="20" t="s">
        <v>215</v>
      </c>
      <c r="C1193" s="128"/>
      <c r="D1193" s="128"/>
      <c r="E1193" s="129">
        <v>0.47</v>
      </c>
      <c r="F1193" s="40" t="s">
        <v>285</v>
      </c>
    </row>
    <row r="1194" spans="1:6" ht="27.75" customHeight="1" x14ac:dyDescent="0.35">
      <c r="A1194" s="131">
        <v>42695</v>
      </c>
      <c r="B1194" s="20" t="s">
        <v>215</v>
      </c>
      <c r="C1194" s="128"/>
      <c r="D1194" s="128"/>
      <c r="E1194" s="129">
        <v>0.49</v>
      </c>
      <c r="F1194" s="40" t="s">
        <v>285</v>
      </c>
    </row>
    <row r="1195" spans="1:6" ht="27.75" customHeight="1" x14ac:dyDescent="0.35">
      <c r="A1195" s="131">
        <v>42695</v>
      </c>
      <c r="B1195" s="20" t="s">
        <v>215</v>
      </c>
      <c r="C1195" s="128"/>
      <c r="D1195" s="128"/>
      <c r="E1195" s="129">
        <v>0.88</v>
      </c>
      <c r="F1195" s="40" t="s">
        <v>285</v>
      </c>
    </row>
    <row r="1196" spans="1:6" ht="27.75" customHeight="1" x14ac:dyDescent="0.35">
      <c r="A1196" s="131">
        <v>42695</v>
      </c>
      <c r="B1196" s="20" t="s">
        <v>215</v>
      </c>
      <c r="C1196" s="128"/>
      <c r="D1196" s="128"/>
      <c r="E1196" s="129">
        <v>1.42</v>
      </c>
      <c r="F1196" s="40" t="s">
        <v>285</v>
      </c>
    </row>
    <row r="1197" spans="1:6" ht="27.75" customHeight="1" x14ac:dyDescent="0.35">
      <c r="A1197" s="131">
        <v>42695</v>
      </c>
      <c r="B1197" s="20" t="s">
        <v>215</v>
      </c>
      <c r="C1197" s="128"/>
      <c r="D1197" s="128"/>
      <c r="E1197" s="129">
        <v>1.55</v>
      </c>
      <c r="F1197" s="40" t="s">
        <v>285</v>
      </c>
    </row>
    <row r="1198" spans="1:6" ht="27.75" customHeight="1" x14ac:dyDescent="0.35">
      <c r="A1198" s="131">
        <v>42695</v>
      </c>
      <c r="B1198" s="20" t="s">
        <v>215</v>
      </c>
      <c r="C1198" s="128"/>
      <c r="D1198" s="128"/>
      <c r="E1198" s="129">
        <v>1.59</v>
      </c>
      <c r="F1198" s="40" t="s">
        <v>285</v>
      </c>
    </row>
    <row r="1199" spans="1:6" ht="27.75" customHeight="1" x14ac:dyDescent="0.35">
      <c r="A1199" s="131">
        <v>42695</v>
      </c>
      <c r="B1199" s="20" t="s">
        <v>215</v>
      </c>
      <c r="C1199" s="128"/>
      <c r="D1199" s="128"/>
      <c r="E1199" s="129">
        <v>2.6</v>
      </c>
      <c r="F1199" s="40" t="s">
        <v>285</v>
      </c>
    </row>
    <row r="1200" spans="1:6" ht="27.75" customHeight="1" x14ac:dyDescent="0.35">
      <c r="A1200" s="131">
        <v>42695</v>
      </c>
      <c r="B1200" s="20" t="s">
        <v>1121</v>
      </c>
      <c r="C1200" s="128"/>
      <c r="D1200" s="128"/>
      <c r="E1200" s="129">
        <v>100</v>
      </c>
      <c r="F1200" s="40" t="s">
        <v>238</v>
      </c>
    </row>
    <row r="1201" spans="1:6" ht="27.75" customHeight="1" x14ac:dyDescent="0.35">
      <c r="A1201" s="131">
        <v>42696</v>
      </c>
      <c r="B1201" s="20" t="s">
        <v>1122</v>
      </c>
      <c r="C1201" s="128"/>
      <c r="D1201" s="128"/>
      <c r="E1201" s="129">
        <v>75605.75</v>
      </c>
      <c r="F1201" s="40" t="s">
        <v>238</v>
      </c>
    </row>
    <row r="1202" spans="1:6" ht="27.75" customHeight="1" x14ac:dyDescent="0.35">
      <c r="A1202" s="131">
        <v>42696</v>
      </c>
      <c r="B1202" s="20" t="s">
        <v>1126</v>
      </c>
      <c r="C1202" s="128"/>
      <c r="D1202" s="128"/>
      <c r="E1202" s="129">
        <v>500</v>
      </c>
      <c r="F1202" s="40" t="s">
        <v>238</v>
      </c>
    </row>
    <row r="1203" spans="1:6" ht="27.75" customHeight="1" x14ac:dyDescent="0.35">
      <c r="A1203" s="131">
        <v>42697</v>
      </c>
      <c r="B1203" s="20" t="s">
        <v>215</v>
      </c>
      <c r="C1203" s="128"/>
      <c r="D1203" s="128"/>
      <c r="E1203" s="129">
        <v>0.05</v>
      </c>
      <c r="F1203" s="40" t="s">
        <v>285</v>
      </c>
    </row>
    <row r="1204" spans="1:6" ht="27.75" customHeight="1" x14ac:dyDescent="0.35">
      <c r="A1204" s="131">
        <v>42697</v>
      </c>
      <c r="B1204" s="20" t="s">
        <v>215</v>
      </c>
      <c r="C1204" s="128"/>
      <c r="D1204" s="128"/>
      <c r="E1204" s="129">
        <v>0.13</v>
      </c>
      <c r="F1204" s="40" t="s">
        <v>285</v>
      </c>
    </row>
    <row r="1205" spans="1:6" ht="27.75" customHeight="1" x14ac:dyDescent="0.35">
      <c r="A1205" s="131">
        <v>42697</v>
      </c>
      <c r="B1205" s="20" t="s">
        <v>1123</v>
      </c>
      <c r="C1205" s="128" t="s">
        <v>1124</v>
      </c>
      <c r="D1205" s="128"/>
      <c r="E1205" s="129">
        <v>0.17</v>
      </c>
      <c r="F1205" s="40" t="s">
        <v>285</v>
      </c>
    </row>
    <row r="1206" spans="1:6" ht="27.75" customHeight="1" x14ac:dyDescent="0.35">
      <c r="A1206" s="131">
        <v>42697</v>
      </c>
      <c r="B1206" s="20" t="s">
        <v>215</v>
      </c>
      <c r="C1206" s="128"/>
      <c r="D1206" s="128"/>
      <c r="E1206" s="129">
        <v>0.24</v>
      </c>
      <c r="F1206" s="40" t="s">
        <v>285</v>
      </c>
    </row>
    <row r="1207" spans="1:6" ht="27.75" customHeight="1" x14ac:dyDescent="0.35">
      <c r="A1207" s="131">
        <v>42697</v>
      </c>
      <c r="B1207" s="20" t="s">
        <v>215</v>
      </c>
      <c r="C1207" s="128"/>
      <c r="D1207" s="128"/>
      <c r="E1207" s="129">
        <v>0.3</v>
      </c>
      <c r="F1207" s="40" t="s">
        <v>285</v>
      </c>
    </row>
    <row r="1208" spans="1:6" ht="27.75" customHeight="1" x14ac:dyDescent="0.35">
      <c r="A1208" s="131">
        <v>42697</v>
      </c>
      <c r="B1208" s="20" t="s">
        <v>215</v>
      </c>
      <c r="C1208" s="128"/>
      <c r="D1208" s="128"/>
      <c r="E1208" s="129">
        <v>0.3</v>
      </c>
      <c r="F1208" s="40" t="s">
        <v>285</v>
      </c>
    </row>
    <row r="1209" spans="1:6" ht="27.75" customHeight="1" x14ac:dyDescent="0.35">
      <c r="A1209" s="131">
        <v>42697</v>
      </c>
      <c r="B1209" s="20" t="s">
        <v>215</v>
      </c>
      <c r="C1209" s="128"/>
      <c r="D1209" s="128"/>
      <c r="E1209" s="129">
        <v>0.39</v>
      </c>
      <c r="F1209" s="40" t="s">
        <v>285</v>
      </c>
    </row>
    <row r="1210" spans="1:6" ht="27.75" customHeight="1" x14ac:dyDescent="0.35">
      <c r="A1210" s="131">
        <v>42697</v>
      </c>
      <c r="B1210" s="20" t="s">
        <v>215</v>
      </c>
      <c r="C1210" s="128"/>
      <c r="D1210" s="128"/>
      <c r="E1210" s="129">
        <v>0.41</v>
      </c>
      <c r="F1210" s="40" t="s">
        <v>285</v>
      </c>
    </row>
    <row r="1211" spans="1:6" ht="27.75" customHeight="1" x14ac:dyDescent="0.35">
      <c r="A1211" s="131">
        <v>42697</v>
      </c>
      <c r="B1211" s="20" t="s">
        <v>215</v>
      </c>
      <c r="C1211" s="128"/>
      <c r="D1211" s="128"/>
      <c r="E1211" s="129">
        <v>0.67</v>
      </c>
      <c r="F1211" s="40" t="s">
        <v>285</v>
      </c>
    </row>
    <row r="1212" spans="1:6" ht="27.75" customHeight="1" x14ac:dyDescent="0.35">
      <c r="A1212" s="131">
        <v>42697</v>
      </c>
      <c r="B1212" s="20" t="s">
        <v>1125</v>
      </c>
      <c r="C1212" s="128"/>
      <c r="D1212" s="128"/>
      <c r="E1212" s="129">
        <v>140</v>
      </c>
      <c r="F1212" s="40" t="s">
        <v>285</v>
      </c>
    </row>
    <row r="1213" spans="1:6" ht="27.75" customHeight="1" x14ac:dyDescent="0.35">
      <c r="A1213" s="131">
        <v>42697</v>
      </c>
      <c r="B1213" s="20" t="s">
        <v>1131</v>
      </c>
      <c r="C1213" s="128"/>
      <c r="D1213" s="128"/>
      <c r="E1213" s="129">
        <v>1</v>
      </c>
      <c r="F1213" s="40" t="s">
        <v>285</v>
      </c>
    </row>
    <row r="1214" spans="1:6" ht="27.75" customHeight="1" x14ac:dyDescent="0.35">
      <c r="A1214" s="131">
        <v>42698</v>
      </c>
      <c r="B1214" s="20" t="s">
        <v>1132</v>
      </c>
      <c r="C1214" s="128"/>
      <c r="D1214" s="128"/>
      <c r="E1214" s="129">
        <v>15</v>
      </c>
      <c r="F1214" s="40" t="s">
        <v>285</v>
      </c>
    </row>
    <row r="1215" spans="1:6" ht="27.75" customHeight="1" x14ac:dyDescent="0.35">
      <c r="A1215" s="131">
        <v>42698</v>
      </c>
      <c r="B1215" s="20" t="s">
        <v>1132</v>
      </c>
      <c r="C1215" s="128"/>
      <c r="D1215" s="128"/>
      <c r="E1215" s="129">
        <v>10</v>
      </c>
      <c r="F1215" s="40" t="s">
        <v>1133</v>
      </c>
    </row>
    <row r="1216" spans="1:6" ht="27.75" customHeight="1" x14ac:dyDescent="0.35">
      <c r="A1216" s="131">
        <v>42698</v>
      </c>
      <c r="B1216" s="20" t="s">
        <v>215</v>
      </c>
      <c r="C1216" s="128"/>
      <c r="D1216" s="128"/>
      <c r="E1216" s="129">
        <v>0.13</v>
      </c>
      <c r="F1216" s="40" t="s">
        <v>285</v>
      </c>
    </row>
    <row r="1217" spans="1:6" ht="27.75" customHeight="1" x14ac:dyDescent="0.35">
      <c r="A1217" s="131">
        <v>42698</v>
      </c>
      <c r="B1217" s="20" t="s">
        <v>215</v>
      </c>
      <c r="C1217" s="128"/>
      <c r="D1217" s="128"/>
      <c r="E1217" s="129">
        <v>0.15</v>
      </c>
      <c r="F1217" s="40" t="s">
        <v>285</v>
      </c>
    </row>
    <row r="1218" spans="1:6" ht="27.75" customHeight="1" x14ac:dyDescent="0.35">
      <c r="A1218" s="131">
        <v>42698</v>
      </c>
      <c r="B1218" s="20" t="s">
        <v>215</v>
      </c>
      <c r="C1218" s="128"/>
      <c r="D1218" s="128"/>
      <c r="E1218" s="129">
        <v>0.38</v>
      </c>
      <c r="F1218" s="40" t="s">
        <v>285</v>
      </c>
    </row>
    <row r="1219" spans="1:6" ht="27.75" customHeight="1" x14ac:dyDescent="0.35">
      <c r="A1219" s="131">
        <v>42698</v>
      </c>
      <c r="B1219" s="20" t="s">
        <v>175</v>
      </c>
      <c r="C1219" s="128" t="s">
        <v>176</v>
      </c>
      <c r="D1219" s="128"/>
      <c r="E1219" s="129">
        <v>1000</v>
      </c>
      <c r="F1219" s="40" t="s">
        <v>285</v>
      </c>
    </row>
    <row r="1220" spans="1:6" ht="27.75" customHeight="1" x14ac:dyDescent="0.35">
      <c r="A1220" s="131">
        <v>42698</v>
      </c>
      <c r="B1220" s="20" t="s">
        <v>1127</v>
      </c>
      <c r="C1220" s="128"/>
      <c r="D1220" s="128"/>
      <c r="E1220" s="129">
        <v>100</v>
      </c>
      <c r="F1220" s="40" t="s">
        <v>285</v>
      </c>
    </row>
    <row r="1221" spans="1:6" ht="27.75" customHeight="1" x14ac:dyDescent="0.35">
      <c r="A1221" s="131">
        <v>42699</v>
      </c>
      <c r="B1221" s="20" t="s">
        <v>1134</v>
      </c>
      <c r="C1221" s="128"/>
      <c r="D1221" s="128"/>
      <c r="E1221" s="129">
        <v>10</v>
      </c>
      <c r="F1221" s="40" t="s">
        <v>285</v>
      </c>
    </row>
    <row r="1222" spans="1:6" ht="27.75" customHeight="1" x14ac:dyDescent="0.35">
      <c r="A1222" s="131">
        <v>42699</v>
      </c>
      <c r="B1222" s="20" t="s">
        <v>1134</v>
      </c>
      <c r="C1222" s="128"/>
      <c r="D1222" s="128"/>
      <c r="E1222" s="129">
        <v>10</v>
      </c>
      <c r="F1222" s="40" t="s">
        <v>868</v>
      </c>
    </row>
    <row r="1223" spans="1:6" ht="27.75" customHeight="1" x14ac:dyDescent="0.35">
      <c r="A1223" s="131">
        <v>42700</v>
      </c>
      <c r="B1223" s="20" t="s">
        <v>1129</v>
      </c>
      <c r="C1223" s="128"/>
      <c r="D1223" s="128"/>
      <c r="E1223" s="129">
        <v>130</v>
      </c>
      <c r="F1223" s="40" t="s">
        <v>285</v>
      </c>
    </row>
    <row r="1224" spans="1:6" ht="27.75" customHeight="1" x14ac:dyDescent="0.35">
      <c r="A1224" s="131">
        <v>42701</v>
      </c>
      <c r="B1224" s="20" t="s">
        <v>1128</v>
      </c>
      <c r="C1224" s="128"/>
      <c r="D1224" s="128"/>
      <c r="E1224" s="129">
        <v>100.07</v>
      </c>
      <c r="F1224" s="40" t="s">
        <v>238</v>
      </c>
    </row>
    <row r="1225" spans="1:6" ht="27.75" customHeight="1" x14ac:dyDescent="0.35">
      <c r="A1225" s="131">
        <v>42702</v>
      </c>
      <c r="B1225" s="20" t="s">
        <v>215</v>
      </c>
      <c r="C1225" s="128"/>
      <c r="D1225" s="128"/>
      <c r="E1225" s="129">
        <v>0.16</v>
      </c>
      <c r="F1225" s="40" t="s">
        <v>285</v>
      </c>
    </row>
    <row r="1226" spans="1:6" ht="27.75" customHeight="1" x14ac:dyDescent="0.35">
      <c r="A1226" s="131">
        <v>42702</v>
      </c>
      <c r="B1226" s="20" t="s">
        <v>215</v>
      </c>
      <c r="C1226" s="128"/>
      <c r="D1226" s="128"/>
      <c r="E1226" s="129">
        <v>0.4</v>
      </c>
      <c r="F1226" s="40" t="s">
        <v>285</v>
      </c>
    </row>
    <row r="1227" spans="1:6" ht="27.75" customHeight="1" x14ac:dyDescent="0.35">
      <c r="A1227" s="131">
        <v>42702</v>
      </c>
      <c r="B1227" s="20" t="s">
        <v>215</v>
      </c>
      <c r="C1227" s="128"/>
      <c r="D1227" s="128"/>
      <c r="E1227" s="129">
        <v>1</v>
      </c>
      <c r="F1227" s="40" t="s">
        <v>285</v>
      </c>
    </row>
    <row r="1228" spans="1:6" ht="27.75" customHeight="1" x14ac:dyDescent="0.35">
      <c r="A1228" s="131">
        <v>42702</v>
      </c>
      <c r="B1228" s="20" t="s">
        <v>215</v>
      </c>
      <c r="C1228" s="128"/>
      <c r="D1228" s="128"/>
      <c r="E1228" s="129">
        <v>1.66</v>
      </c>
      <c r="F1228" s="40" t="s">
        <v>285</v>
      </c>
    </row>
    <row r="1229" spans="1:6" ht="27.75" customHeight="1" x14ac:dyDescent="0.35">
      <c r="A1229" s="131">
        <v>42702</v>
      </c>
      <c r="B1229" s="20" t="s">
        <v>215</v>
      </c>
      <c r="C1229" s="128"/>
      <c r="D1229" s="128"/>
      <c r="E1229" s="129">
        <v>4.84</v>
      </c>
      <c r="F1229" s="40" t="s">
        <v>285</v>
      </c>
    </row>
    <row r="1230" spans="1:6" ht="27.75" customHeight="1" x14ac:dyDescent="0.35">
      <c r="A1230" s="131">
        <v>42702</v>
      </c>
      <c r="B1230" s="20" t="s">
        <v>215</v>
      </c>
      <c r="C1230" s="128"/>
      <c r="D1230" s="128"/>
      <c r="E1230" s="129">
        <v>17.739999999999998</v>
      </c>
      <c r="F1230" s="40" t="s">
        <v>285</v>
      </c>
    </row>
    <row r="1231" spans="1:6" ht="27.75" customHeight="1" x14ac:dyDescent="0.35">
      <c r="A1231" s="131">
        <v>42704</v>
      </c>
      <c r="B1231" s="20" t="s">
        <v>215</v>
      </c>
      <c r="C1231" s="128"/>
      <c r="D1231" s="128"/>
      <c r="E1231" s="129">
        <v>0.17</v>
      </c>
      <c r="F1231" s="40" t="s">
        <v>285</v>
      </c>
    </row>
    <row r="1232" spans="1:6" ht="27.75" customHeight="1" x14ac:dyDescent="0.35">
      <c r="A1232" s="131">
        <v>42704</v>
      </c>
      <c r="B1232" s="20" t="s">
        <v>215</v>
      </c>
      <c r="C1232" s="128"/>
      <c r="D1232" s="128"/>
      <c r="E1232" s="129">
        <v>0.86</v>
      </c>
      <c r="F1232" s="40" t="s">
        <v>285</v>
      </c>
    </row>
    <row r="1233" spans="1:6" ht="27.75" customHeight="1" x14ac:dyDescent="0.35">
      <c r="A1233" s="131">
        <v>42704</v>
      </c>
      <c r="B1233" s="20" t="s">
        <v>215</v>
      </c>
      <c r="C1233" s="128"/>
      <c r="D1233" s="128"/>
      <c r="E1233" s="129">
        <v>0.96</v>
      </c>
      <c r="F1233" s="40" t="s">
        <v>285</v>
      </c>
    </row>
    <row r="1234" spans="1:6" ht="27.75" customHeight="1" x14ac:dyDescent="0.35">
      <c r="A1234" s="131">
        <v>42704</v>
      </c>
      <c r="B1234" s="20" t="s">
        <v>215</v>
      </c>
      <c r="C1234" s="128"/>
      <c r="D1234" s="128"/>
      <c r="E1234" s="129">
        <v>6.41</v>
      </c>
      <c r="F1234" s="40" t="s">
        <v>285</v>
      </c>
    </row>
    <row r="1235" spans="1:6" ht="27.75" customHeight="1" x14ac:dyDescent="0.35">
      <c r="A1235" s="131">
        <v>42704</v>
      </c>
      <c r="B1235" s="20" t="s">
        <v>215</v>
      </c>
      <c r="C1235" s="128"/>
      <c r="D1235" s="128"/>
      <c r="E1235" s="129">
        <v>8</v>
      </c>
      <c r="F1235" s="40" t="s">
        <v>285</v>
      </c>
    </row>
    <row r="1236" spans="1:6" ht="27.75" customHeight="1" x14ac:dyDescent="0.35">
      <c r="A1236" s="131">
        <v>42704</v>
      </c>
      <c r="B1236" s="20" t="s">
        <v>1136</v>
      </c>
      <c r="C1236" s="128"/>
      <c r="D1236" s="128"/>
      <c r="E1236" s="129">
        <v>100</v>
      </c>
      <c r="F1236" s="40" t="s">
        <v>285</v>
      </c>
    </row>
    <row r="1237" spans="1:6" ht="27.75" customHeight="1" x14ac:dyDescent="0.35">
      <c r="A1237" s="131">
        <v>42704</v>
      </c>
      <c r="B1237" s="20" t="s">
        <v>1137</v>
      </c>
      <c r="C1237" s="128"/>
      <c r="D1237" s="128"/>
      <c r="E1237" s="129">
        <v>1325.24</v>
      </c>
      <c r="F1237" s="40" t="s">
        <v>238</v>
      </c>
    </row>
    <row r="1238" spans="1:6" ht="27.75" customHeight="1" x14ac:dyDescent="0.35">
      <c r="A1238" s="131">
        <v>42705</v>
      </c>
      <c r="B1238" s="20" t="s">
        <v>215</v>
      </c>
      <c r="C1238" s="128"/>
      <c r="D1238" s="128"/>
      <c r="E1238" s="129">
        <v>0.71</v>
      </c>
      <c r="F1238" s="40" t="s">
        <v>285</v>
      </c>
    </row>
    <row r="1239" spans="1:6" ht="27.75" customHeight="1" x14ac:dyDescent="0.35">
      <c r="A1239" s="131">
        <v>42705</v>
      </c>
      <c r="B1239" s="20" t="s">
        <v>215</v>
      </c>
      <c r="C1239" s="128"/>
      <c r="D1239" s="128"/>
      <c r="E1239" s="129">
        <v>1</v>
      </c>
      <c r="F1239" s="40" t="s">
        <v>285</v>
      </c>
    </row>
    <row r="1240" spans="1:6" ht="27.75" customHeight="1" x14ac:dyDescent="0.35">
      <c r="A1240" s="131">
        <v>42705</v>
      </c>
      <c r="B1240" s="20" t="s">
        <v>215</v>
      </c>
      <c r="C1240" s="128"/>
      <c r="D1240" s="128"/>
      <c r="E1240" s="129">
        <v>3.96</v>
      </c>
      <c r="F1240" s="40" t="s">
        <v>285</v>
      </c>
    </row>
    <row r="1241" spans="1:6" ht="33" customHeight="1" x14ac:dyDescent="0.35">
      <c r="A1241" s="131">
        <v>42705</v>
      </c>
      <c r="B1241" s="20" t="s">
        <v>1138</v>
      </c>
      <c r="C1241" s="128"/>
      <c r="D1241" s="128"/>
      <c r="E1241" s="129">
        <v>22150</v>
      </c>
      <c r="F1241" s="40" t="s">
        <v>868</v>
      </c>
    </row>
    <row r="1242" spans="1:6" ht="27.75" customHeight="1" x14ac:dyDescent="0.35">
      <c r="A1242" s="131">
        <v>42706</v>
      </c>
      <c r="B1242" s="20" t="s">
        <v>215</v>
      </c>
      <c r="C1242" s="128"/>
      <c r="D1242" s="128"/>
      <c r="E1242" s="129">
        <v>50.39</v>
      </c>
      <c r="F1242" s="40" t="s">
        <v>285</v>
      </c>
    </row>
    <row r="1243" spans="1:6" ht="27.75" customHeight="1" x14ac:dyDescent="0.35">
      <c r="A1243" s="131">
        <v>42707</v>
      </c>
      <c r="B1243" s="20" t="s">
        <v>1139</v>
      </c>
      <c r="C1243" s="128"/>
      <c r="D1243" s="128"/>
      <c r="E1243" s="129">
        <v>200</v>
      </c>
      <c r="F1243" s="40" t="s">
        <v>285</v>
      </c>
    </row>
    <row r="1244" spans="1:6" ht="27.75" customHeight="1" x14ac:dyDescent="0.35">
      <c r="A1244" s="131">
        <v>42707</v>
      </c>
      <c r="B1244" s="20" t="s">
        <v>1140</v>
      </c>
      <c r="C1244" s="128"/>
      <c r="D1244" s="128"/>
      <c r="E1244" s="129">
        <v>200</v>
      </c>
      <c r="F1244" s="40" t="s">
        <v>238</v>
      </c>
    </row>
    <row r="1245" spans="1:6" ht="27.75" customHeight="1" x14ac:dyDescent="0.35">
      <c r="A1245" s="131">
        <v>42708</v>
      </c>
      <c r="B1245" s="20" t="s">
        <v>1141</v>
      </c>
      <c r="C1245" s="128" t="s">
        <v>1142</v>
      </c>
      <c r="D1245" s="128"/>
      <c r="E1245" s="129">
        <v>2000</v>
      </c>
      <c r="F1245" s="40" t="s">
        <v>285</v>
      </c>
    </row>
    <row r="1246" spans="1:6" ht="27.75" customHeight="1" x14ac:dyDescent="0.35">
      <c r="A1246" s="131">
        <v>42709</v>
      </c>
      <c r="B1246" s="20" t="s">
        <v>215</v>
      </c>
      <c r="C1246" s="128"/>
      <c r="D1246" s="128"/>
      <c r="E1246" s="129">
        <v>0.41</v>
      </c>
      <c r="F1246" s="40" t="s">
        <v>285</v>
      </c>
    </row>
    <row r="1247" spans="1:6" ht="27.75" customHeight="1" x14ac:dyDescent="0.35">
      <c r="A1247" s="131">
        <v>42709</v>
      </c>
      <c r="B1247" s="20" t="s">
        <v>1146</v>
      </c>
      <c r="C1247" s="128"/>
      <c r="D1247" s="128"/>
      <c r="E1247" s="129">
        <v>310</v>
      </c>
      <c r="F1247" s="40" t="s">
        <v>285</v>
      </c>
    </row>
    <row r="1248" spans="1:6" ht="27.75" customHeight="1" x14ac:dyDescent="0.35">
      <c r="A1248" s="131">
        <v>42710</v>
      </c>
      <c r="B1248" s="20" t="s">
        <v>1147</v>
      </c>
      <c r="C1248" s="128"/>
      <c r="D1248" s="128"/>
      <c r="E1248" s="129">
        <v>20</v>
      </c>
      <c r="F1248" s="40" t="s">
        <v>285</v>
      </c>
    </row>
    <row r="1249" spans="1:6" ht="27.75" customHeight="1" x14ac:dyDescent="0.35">
      <c r="A1249" s="131">
        <v>42711</v>
      </c>
      <c r="B1249" s="20" t="s">
        <v>1143</v>
      </c>
      <c r="C1249" s="128"/>
      <c r="D1249" s="128"/>
      <c r="E1249" s="129">
        <v>150</v>
      </c>
      <c r="F1249" s="40" t="s">
        <v>285</v>
      </c>
    </row>
    <row r="1250" spans="1:6" ht="27.75" customHeight="1" x14ac:dyDescent="0.35">
      <c r="A1250" s="131">
        <v>42711</v>
      </c>
      <c r="B1250" s="20" t="s">
        <v>1148</v>
      </c>
      <c r="C1250" s="128"/>
      <c r="D1250" s="128"/>
      <c r="E1250" s="129">
        <v>10</v>
      </c>
      <c r="F1250" s="40" t="s">
        <v>285</v>
      </c>
    </row>
    <row r="1251" spans="1:6" ht="27.75" customHeight="1" x14ac:dyDescent="0.35">
      <c r="A1251" s="131">
        <v>42713</v>
      </c>
      <c r="B1251" s="20" t="s">
        <v>1144</v>
      </c>
      <c r="C1251" s="128" t="s">
        <v>1145</v>
      </c>
      <c r="D1251" s="128"/>
      <c r="E1251" s="129">
        <v>1000</v>
      </c>
      <c r="F1251" s="40" t="s">
        <v>285</v>
      </c>
    </row>
    <row r="1252" spans="1:6" ht="27.75" customHeight="1" x14ac:dyDescent="0.35">
      <c r="A1252" s="131">
        <v>42713</v>
      </c>
      <c r="B1252" s="20" t="s">
        <v>1149</v>
      </c>
      <c r="C1252" s="128"/>
      <c r="D1252" s="128"/>
      <c r="E1252" s="129">
        <v>44400</v>
      </c>
      <c r="F1252" s="40" t="s">
        <v>868</v>
      </c>
    </row>
    <row r="1253" spans="1:6" ht="27.75" customHeight="1" x14ac:dyDescent="0.35">
      <c r="A1253" s="131">
        <v>42716</v>
      </c>
      <c r="B1253" s="20" t="s">
        <v>295</v>
      </c>
      <c r="C1253" s="128"/>
      <c r="D1253" s="128"/>
      <c r="E1253" s="129">
        <v>81936.19</v>
      </c>
      <c r="F1253" s="48" t="s">
        <v>285</v>
      </c>
    </row>
    <row r="1254" spans="1:6" ht="27.75" customHeight="1" x14ac:dyDescent="0.35">
      <c r="A1254" s="131">
        <v>42716</v>
      </c>
      <c r="B1254" s="20" t="s">
        <v>295</v>
      </c>
      <c r="C1254" s="128"/>
      <c r="D1254" s="128"/>
      <c r="E1254" s="22">
        <f>200000-E1253</f>
        <v>118063.81</v>
      </c>
      <c r="F1254" s="149" t="s">
        <v>421</v>
      </c>
    </row>
    <row r="1255" spans="1:6" ht="27.75" customHeight="1" x14ac:dyDescent="0.35">
      <c r="A1255" s="131">
        <v>42717</v>
      </c>
      <c r="B1255" s="20" t="s">
        <v>1153</v>
      </c>
      <c r="C1255" s="128"/>
      <c r="D1255" s="128"/>
      <c r="E1255" s="22">
        <v>390</v>
      </c>
      <c r="F1255" s="149" t="s">
        <v>238</v>
      </c>
    </row>
    <row r="1256" spans="1:6" ht="27.75" customHeight="1" x14ac:dyDescent="0.35">
      <c r="A1256" s="131">
        <v>42717</v>
      </c>
      <c r="B1256" s="20" t="s">
        <v>1154</v>
      </c>
      <c r="C1256" s="128"/>
      <c r="D1256" s="128"/>
      <c r="E1256" s="22">
        <v>200</v>
      </c>
      <c r="F1256" s="149" t="s">
        <v>1104</v>
      </c>
    </row>
    <row r="1257" spans="1:6" ht="27.75" customHeight="1" x14ac:dyDescent="0.35">
      <c r="A1257" s="131">
        <v>42718</v>
      </c>
      <c r="B1257" s="20" t="s">
        <v>1156</v>
      </c>
      <c r="C1257" s="128"/>
      <c r="D1257" s="128"/>
      <c r="E1257" s="22">
        <v>800</v>
      </c>
      <c r="F1257" s="149" t="s">
        <v>238</v>
      </c>
    </row>
    <row r="1258" spans="1:6" ht="27.75" customHeight="1" x14ac:dyDescent="0.35">
      <c r="A1258" s="131">
        <v>42719</v>
      </c>
      <c r="B1258" s="20" t="s">
        <v>1155</v>
      </c>
      <c r="C1258" s="128"/>
      <c r="D1258" s="128"/>
      <c r="E1258" s="22">
        <v>100</v>
      </c>
      <c r="F1258" s="149" t="s">
        <v>1104</v>
      </c>
    </row>
    <row r="1259" spans="1:6" ht="27.75" customHeight="1" x14ac:dyDescent="0.35">
      <c r="A1259" s="131">
        <v>42719</v>
      </c>
      <c r="B1259" s="20" t="s">
        <v>1152</v>
      </c>
      <c r="C1259" s="128"/>
      <c r="D1259" s="128"/>
      <c r="E1259" s="22">
        <v>1000</v>
      </c>
      <c r="F1259" s="40" t="s">
        <v>868</v>
      </c>
    </row>
    <row r="1260" spans="1:6" ht="27.75" customHeight="1" x14ac:dyDescent="0.35">
      <c r="A1260" s="131">
        <v>42720</v>
      </c>
      <c r="B1260" s="20" t="s">
        <v>1151</v>
      </c>
      <c r="C1260" s="128" t="s">
        <v>325</v>
      </c>
      <c r="D1260" s="128" t="s">
        <v>20</v>
      </c>
      <c r="E1260" s="22">
        <v>100000</v>
      </c>
      <c r="F1260" s="149" t="s">
        <v>421</v>
      </c>
    </row>
    <row r="1261" spans="1:6" ht="27.75" customHeight="1" x14ac:dyDescent="0.35">
      <c r="A1261" s="131">
        <v>42720</v>
      </c>
      <c r="B1261" s="20" t="s">
        <v>1157</v>
      </c>
      <c r="C1261" s="128"/>
      <c r="D1261" s="128"/>
      <c r="E1261" s="22">
        <v>100</v>
      </c>
      <c r="F1261" s="149" t="s">
        <v>1104</v>
      </c>
    </row>
    <row r="1262" spans="1:6" ht="27.75" customHeight="1" x14ac:dyDescent="0.35">
      <c r="A1262" s="131">
        <v>42722</v>
      </c>
      <c r="B1262" s="20" t="s">
        <v>1158</v>
      </c>
      <c r="C1262" s="128"/>
      <c r="D1262" s="128"/>
      <c r="E1262" s="22">
        <v>100</v>
      </c>
      <c r="F1262" s="149" t="s">
        <v>1104</v>
      </c>
    </row>
    <row r="1263" spans="1:6" ht="27.75" customHeight="1" x14ac:dyDescent="0.35">
      <c r="A1263" s="131">
        <v>42723</v>
      </c>
      <c r="B1263" s="20" t="s">
        <v>1162</v>
      </c>
      <c r="C1263" s="128"/>
      <c r="D1263" s="128"/>
      <c r="E1263" s="22">
        <v>300</v>
      </c>
      <c r="F1263" s="149" t="s">
        <v>238</v>
      </c>
    </row>
    <row r="1264" spans="1:6" ht="27.75" customHeight="1" x14ac:dyDescent="0.35">
      <c r="A1264" s="131">
        <v>42725</v>
      </c>
      <c r="B1264" s="20" t="s">
        <v>1163</v>
      </c>
      <c r="C1264" s="128"/>
      <c r="D1264" s="128"/>
      <c r="E1264" s="22">
        <v>825</v>
      </c>
      <c r="F1264" s="149" t="s">
        <v>1164</v>
      </c>
    </row>
    <row r="1265" spans="1:6" ht="27.75" customHeight="1" x14ac:dyDescent="0.35">
      <c r="A1265" s="131">
        <v>42726</v>
      </c>
      <c r="B1265" s="20" t="s">
        <v>1159</v>
      </c>
      <c r="C1265" s="128"/>
      <c r="D1265" s="128"/>
      <c r="E1265" s="22">
        <v>200</v>
      </c>
      <c r="F1265" s="149" t="s">
        <v>1104</v>
      </c>
    </row>
    <row r="1266" spans="1:6" ht="27.75" customHeight="1" x14ac:dyDescent="0.35">
      <c r="A1266" s="131">
        <v>42727</v>
      </c>
      <c r="B1266" s="20" t="s">
        <v>1160</v>
      </c>
      <c r="C1266" s="128"/>
      <c r="D1266" s="128"/>
      <c r="E1266" s="22">
        <v>100</v>
      </c>
      <c r="F1266" s="149" t="s">
        <v>1104</v>
      </c>
    </row>
    <row r="1267" spans="1:6" ht="27.75" customHeight="1" x14ac:dyDescent="0.35">
      <c r="A1267" s="131">
        <v>42727</v>
      </c>
      <c r="B1267" s="20" t="s">
        <v>1161</v>
      </c>
      <c r="C1267" s="128"/>
      <c r="D1267" s="128"/>
      <c r="E1267" s="22">
        <v>32395.19</v>
      </c>
      <c r="F1267" s="149" t="s">
        <v>421</v>
      </c>
    </row>
    <row r="1268" spans="1:6" ht="27.75" customHeight="1" x14ac:dyDescent="0.35">
      <c r="A1268" s="131">
        <v>42727</v>
      </c>
      <c r="B1268" s="20" t="s">
        <v>1161</v>
      </c>
      <c r="C1268" s="128"/>
      <c r="D1268" s="128"/>
      <c r="E1268" s="22">
        <f>50000-E1267</f>
        <v>17604.810000000001</v>
      </c>
      <c r="F1268" s="149" t="s">
        <v>906</v>
      </c>
    </row>
    <row r="1269" spans="1:6" ht="27.75" customHeight="1" x14ac:dyDescent="0.35">
      <c r="A1269" s="131">
        <v>42727</v>
      </c>
      <c r="B1269" s="20" t="s">
        <v>1161</v>
      </c>
      <c r="C1269" s="128"/>
      <c r="D1269" s="128"/>
      <c r="E1269" s="22">
        <v>50000</v>
      </c>
      <c r="F1269" s="149" t="s">
        <v>906</v>
      </c>
    </row>
    <row r="1270" spans="1:6" ht="27.75" customHeight="1" x14ac:dyDescent="0.35">
      <c r="A1270" s="131">
        <v>42727</v>
      </c>
      <c r="B1270" s="20" t="s">
        <v>1165</v>
      </c>
      <c r="C1270" s="128"/>
      <c r="D1270" s="128"/>
      <c r="E1270" s="22">
        <v>15000</v>
      </c>
      <c r="F1270" s="149" t="s">
        <v>238</v>
      </c>
    </row>
    <row r="1271" spans="1:6" ht="35.5" customHeight="1" x14ac:dyDescent="0.35">
      <c r="A1271" s="131">
        <v>42728</v>
      </c>
      <c r="B1271" s="20" t="s">
        <v>1166</v>
      </c>
      <c r="C1271" s="128"/>
      <c r="D1271" s="128"/>
      <c r="E1271" s="22">
        <v>1528940</v>
      </c>
      <c r="F1271" s="149" t="s">
        <v>868</v>
      </c>
    </row>
    <row r="1272" spans="1:6" ht="27.75" customHeight="1" x14ac:dyDescent="0.35">
      <c r="A1272" s="131">
        <v>42729</v>
      </c>
      <c r="B1272" s="20" t="s">
        <v>1168</v>
      </c>
      <c r="C1272" s="128"/>
      <c r="D1272" s="128"/>
      <c r="E1272" s="22">
        <v>550</v>
      </c>
      <c r="F1272" s="149" t="s">
        <v>1164</v>
      </c>
    </row>
    <row r="1273" spans="1:6" ht="27.75" customHeight="1" x14ac:dyDescent="0.35">
      <c r="A1273" s="131">
        <v>42730</v>
      </c>
      <c r="B1273" s="20" t="s">
        <v>215</v>
      </c>
      <c r="C1273" s="128"/>
      <c r="D1273" s="128"/>
      <c r="E1273" s="22">
        <v>1</v>
      </c>
      <c r="F1273" s="149" t="s">
        <v>1133</v>
      </c>
    </row>
    <row r="1274" spans="1:6" ht="27.75" customHeight="1" x14ac:dyDescent="0.35">
      <c r="A1274" s="131">
        <v>42730</v>
      </c>
      <c r="B1274" s="20" t="s">
        <v>1169</v>
      </c>
      <c r="C1274" s="128" t="s">
        <v>1170</v>
      </c>
      <c r="D1274" s="128"/>
      <c r="E1274" s="22">
        <v>280</v>
      </c>
      <c r="F1274" s="149" t="s">
        <v>868</v>
      </c>
    </row>
    <row r="1275" spans="1:6" ht="27.75" customHeight="1" x14ac:dyDescent="0.35">
      <c r="A1275" s="131">
        <v>42730</v>
      </c>
      <c r="B1275" s="20" t="s">
        <v>1172</v>
      </c>
      <c r="C1275" s="128" t="s">
        <v>1171</v>
      </c>
      <c r="D1275" s="128"/>
      <c r="E1275" s="22">
        <v>1000</v>
      </c>
      <c r="F1275" s="149" t="s">
        <v>868</v>
      </c>
    </row>
    <row r="1276" spans="1:6" ht="27.75" customHeight="1" x14ac:dyDescent="0.35">
      <c r="A1276" s="131">
        <v>42731</v>
      </c>
      <c r="B1276" s="20" t="s">
        <v>676</v>
      </c>
      <c r="C1276" s="128" t="s">
        <v>279</v>
      </c>
      <c r="D1276" s="128" t="s">
        <v>369</v>
      </c>
      <c r="E1276" s="22">
        <v>120</v>
      </c>
      <c r="F1276" s="149" t="s">
        <v>906</v>
      </c>
    </row>
    <row r="1277" spans="1:6" ht="27.75" customHeight="1" x14ac:dyDescent="0.35">
      <c r="A1277" s="131">
        <v>42731</v>
      </c>
      <c r="B1277" s="20" t="s">
        <v>1174</v>
      </c>
      <c r="C1277" s="128" t="s">
        <v>1173</v>
      </c>
      <c r="D1277" s="128"/>
      <c r="E1277" s="22">
        <v>500</v>
      </c>
      <c r="F1277" s="149" t="s">
        <v>906</v>
      </c>
    </row>
    <row r="1278" spans="1:6" ht="27.75" customHeight="1" x14ac:dyDescent="0.35">
      <c r="A1278" s="131">
        <v>42731</v>
      </c>
      <c r="B1278" s="20" t="s">
        <v>1175</v>
      </c>
      <c r="C1278" s="128"/>
      <c r="D1278" s="128"/>
      <c r="E1278" s="22">
        <v>200</v>
      </c>
      <c r="F1278" s="149" t="s">
        <v>868</v>
      </c>
    </row>
    <row r="1279" spans="1:6" ht="27.75" customHeight="1" x14ac:dyDescent="0.35">
      <c r="A1279" s="131">
        <v>42731</v>
      </c>
      <c r="B1279" s="20" t="s">
        <v>1176</v>
      </c>
      <c r="C1279" s="128" t="s">
        <v>1177</v>
      </c>
      <c r="D1279" s="128"/>
      <c r="E1279" s="22">
        <v>300</v>
      </c>
      <c r="F1279" s="149" t="s">
        <v>868</v>
      </c>
    </row>
    <row r="1280" spans="1:6" ht="27.75" customHeight="1" x14ac:dyDescent="0.35">
      <c r="A1280" s="131">
        <v>42731</v>
      </c>
      <c r="B1280" s="20" t="s">
        <v>1178</v>
      </c>
      <c r="C1280" s="128" t="s">
        <v>867</v>
      </c>
      <c r="D1280" s="128"/>
      <c r="E1280" s="22">
        <v>80</v>
      </c>
      <c r="F1280" s="149" t="s">
        <v>868</v>
      </c>
    </row>
    <row r="1281" spans="1:6" ht="27.75" customHeight="1" x14ac:dyDescent="0.35">
      <c r="A1281" s="131">
        <v>42731</v>
      </c>
      <c r="B1281" s="20" t="s">
        <v>1179</v>
      </c>
      <c r="C1281" s="128" t="s">
        <v>1180</v>
      </c>
      <c r="D1281" s="128"/>
      <c r="E1281" s="22">
        <v>200</v>
      </c>
      <c r="F1281" s="149" t="s">
        <v>868</v>
      </c>
    </row>
    <row r="1282" spans="1:6" ht="27.75" customHeight="1" x14ac:dyDescent="0.35">
      <c r="A1282" s="131">
        <v>42731</v>
      </c>
      <c r="B1282" s="20" t="s">
        <v>1181</v>
      </c>
      <c r="C1282" s="128" t="s">
        <v>1182</v>
      </c>
      <c r="D1282" s="128"/>
      <c r="E1282" s="22">
        <v>1000</v>
      </c>
      <c r="F1282" s="149" t="s">
        <v>906</v>
      </c>
    </row>
    <row r="1283" spans="1:6" ht="27.75" customHeight="1" x14ac:dyDescent="0.35">
      <c r="A1283" s="131">
        <v>42731</v>
      </c>
      <c r="B1283" s="20" t="s">
        <v>1183</v>
      </c>
      <c r="C1283" s="128" t="s">
        <v>1184</v>
      </c>
      <c r="D1283" s="128" t="s">
        <v>1185</v>
      </c>
      <c r="E1283" s="22">
        <v>100</v>
      </c>
      <c r="F1283" s="149" t="s">
        <v>868</v>
      </c>
    </row>
    <row r="1284" spans="1:6" ht="27.75" customHeight="1" x14ac:dyDescent="0.35">
      <c r="A1284" s="131">
        <v>42731</v>
      </c>
      <c r="B1284" s="20" t="s">
        <v>1186</v>
      </c>
      <c r="C1284" s="128" t="s">
        <v>1187</v>
      </c>
      <c r="D1284" s="128"/>
      <c r="E1284" s="22">
        <v>200</v>
      </c>
      <c r="F1284" s="149" t="s">
        <v>868</v>
      </c>
    </row>
    <row r="1285" spans="1:6" ht="27.75" customHeight="1" x14ac:dyDescent="0.35">
      <c r="A1285" s="131">
        <v>42731</v>
      </c>
      <c r="B1285" s="20" t="s">
        <v>1188</v>
      </c>
      <c r="C1285" s="128" t="s">
        <v>1189</v>
      </c>
      <c r="D1285" s="128"/>
      <c r="E1285" s="22">
        <v>500</v>
      </c>
      <c r="F1285" s="149" t="s">
        <v>868</v>
      </c>
    </row>
    <row r="1286" spans="1:6" ht="27.75" customHeight="1" x14ac:dyDescent="0.35">
      <c r="A1286" s="131">
        <v>42731</v>
      </c>
      <c r="B1286" s="20" t="s">
        <v>1190</v>
      </c>
      <c r="C1286" s="128"/>
      <c r="D1286" s="128"/>
      <c r="E1286" s="22">
        <v>200</v>
      </c>
      <c r="F1286" s="149" t="s">
        <v>868</v>
      </c>
    </row>
    <row r="1287" spans="1:6" ht="27.75" customHeight="1" x14ac:dyDescent="0.35">
      <c r="A1287" s="131">
        <v>42732</v>
      </c>
      <c r="B1287" s="20" t="s">
        <v>1191</v>
      </c>
      <c r="C1287" s="128" t="s">
        <v>1192</v>
      </c>
      <c r="D1287" s="128"/>
      <c r="E1287" s="22">
        <v>1000</v>
      </c>
      <c r="F1287" s="149" t="s">
        <v>868</v>
      </c>
    </row>
    <row r="1288" spans="1:6" ht="27.75" customHeight="1" x14ac:dyDescent="0.35">
      <c r="A1288" s="131">
        <v>42732</v>
      </c>
      <c r="B1288" s="20" t="s">
        <v>1193</v>
      </c>
      <c r="C1288" s="128" t="s">
        <v>1194</v>
      </c>
      <c r="D1288" s="128"/>
      <c r="E1288" s="22">
        <v>10000</v>
      </c>
      <c r="F1288" s="149" t="s">
        <v>868</v>
      </c>
    </row>
    <row r="1289" spans="1:6" ht="27.75" customHeight="1" x14ac:dyDescent="0.35">
      <c r="A1289" s="131">
        <v>42732</v>
      </c>
      <c r="B1289" s="20" t="s">
        <v>1195</v>
      </c>
      <c r="C1289" s="128" t="s">
        <v>1196</v>
      </c>
      <c r="D1289" s="128"/>
      <c r="E1289" s="51">
        <v>200</v>
      </c>
      <c r="F1289" s="149" t="s">
        <v>868</v>
      </c>
    </row>
    <row r="1290" spans="1:6" ht="27.75" customHeight="1" x14ac:dyDescent="0.35">
      <c r="A1290" s="131">
        <v>42732</v>
      </c>
      <c r="B1290" s="20" t="s">
        <v>1197</v>
      </c>
      <c r="C1290" s="128" t="s">
        <v>1198</v>
      </c>
      <c r="D1290" s="80"/>
      <c r="E1290" s="69">
        <v>14386.06</v>
      </c>
      <c r="F1290" s="149" t="s">
        <v>906</v>
      </c>
    </row>
    <row r="1291" spans="1:6" ht="27.75" customHeight="1" x14ac:dyDescent="0.35">
      <c r="A1291" s="131">
        <v>42732</v>
      </c>
      <c r="B1291" s="20" t="s">
        <v>1197</v>
      </c>
      <c r="C1291" s="128" t="s">
        <v>1198</v>
      </c>
      <c r="D1291" s="80"/>
      <c r="E1291" s="69">
        <f>16000-E1290</f>
        <v>1613.9400000000005</v>
      </c>
      <c r="F1291" s="149" t="s">
        <v>868</v>
      </c>
    </row>
    <row r="1292" spans="1:6" ht="27.75" customHeight="1" x14ac:dyDescent="0.35">
      <c r="A1292" s="131">
        <v>42732</v>
      </c>
      <c r="B1292" s="20" t="s">
        <v>1199</v>
      </c>
      <c r="C1292" s="128" t="s">
        <v>1200</v>
      </c>
      <c r="D1292" s="128"/>
      <c r="E1292" s="18">
        <v>100</v>
      </c>
      <c r="F1292" s="149" t="s">
        <v>868</v>
      </c>
    </row>
    <row r="1293" spans="1:6" ht="27.75" customHeight="1" x14ac:dyDescent="0.35">
      <c r="A1293" s="131">
        <v>42732</v>
      </c>
      <c r="B1293" s="20" t="s">
        <v>1205</v>
      </c>
      <c r="C1293" s="128"/>
      <c r="D1293" s="128"/>
      <c r="E1293" s="22">
        <v>400</v>
      </c>
      <c r="F1293" s="149" t="s">
        <v>238</v>
      </c>
    </row>
    <row r="1294" spans="1:6" ht="27.75" customHeight="1" x14ac:dyDescent="0.35">
      <c r="A1294" s="131">
        <v>42732</v>
      </c>
      <c r="B1294" s="20" t="s">
        <v>1206</v>
      </c>
      <c r="C1294" s="128"/>
      <c r="D1294" s="128"/>
      <c r="E1294" s="22">
        <v>81625.070000000007</v>
      </c>
      <c r="F1294" s="149" t="s">
        <v>1164</v>
      </c>
    </row>
    <row r="1295" spans="1:6" ht="27.75" customHeight="1" x14ac:dyDescent="0.35">
      <c r="A1295" s="131">
        <v>42732</v>
      </c>
      <c r="B1295" s="20" t="s">
        <v>1201</v>
      </c>
      <c r="C1295" s="128" t="s">
        <v>86</v>
      </c>
      <c r="D1295" s="128" t="s">
        <v>1202</v>
      </c>
      <c r="E1295" s="22">
        <v>500</v>
      </c>
      <c r="F1295" s="149" t="s">
        <v>906</v>
      </c>
    </row>
    <row r="1296" spans="1:6" ht="27.75" customHeight="1" x14ac:dyDescent="0.35">
      <c r="A1296" s="131">
        <v>42732</v>
      </c>
      <c r="B1296" s="20" t="s">
        <v>1203</v>
      </c>
      <c r="C1296" s="128" t="s">
        <v>1204</v>
      </c>
      <c r="D1296" s="150" t="s">
        <v>72</v>
      </c>
      <c r="E1296" s="51">
        <v>6000</v>
      </c>
      <c r="F1296" s="149" t="s">
        <v>906</v>
      </c>
    </row>
    <row r="1297" spans="1:6" ht="27.75" customHeight="1" x14ac:dyDescent="0.35">
      <c r="A1297" s="131">
        <v>42733</v>
      </c>
      <c r="B1297" s="20" t="s">
        <v>215</v>
      </c>
      <c r="C1297" s="80"/>
      <c r="D1297" s="152"/>
      <c r="E1297" s="153">
        <v>100</v>
      </c>
      <c r="F1297" s="149" t="s">
        <v>1133</v>
      </c>
    </row>
    <row r="1298" spans="1:6" ht="27.75" customHeight="1" x14ac:dyDescent="0.35">
      <c r="A1298" s="131">
        <v>42734</v>
      </c>
      <c r="B1298" s="20" t="s">
        <v>1207</v>
      </c>
      <c r="C1298" s="80"/>
      <c r="D1298" s="70"/>
      <c r="E1298" s="69">
        <f>50000-E1299</f>
        <v>25888.06</v>
      </c>
      <c r="F1298" s="149" t="s">
        <v>906</v>
      </c>
    </row>
    <row r="1299" spans="1:6" ht="27.75" customHeight="1" x14ac:dyDescent="0.35">
      <c r="A1299" s="131">
        <v>42734</v>
      </c>
      <c r="B1299" s="20" t="s">
        <v>1207</v>
      </c>
      <c r="C1299" s="80"/>
      <c r="D1299" s="70"/>
      <c r="E1299" s="69">
        <v>24111.94</v>
      </c>
      <c r="F1299" s="149" t="s">
        <v>1133</v>
      </c>
    </row>
    <row r="1300" spans="1:6" ht="27.75" customHeight="1" x14ac:dyDescent="0.35">
      <c r="A1300" s="131">
        <v>42734</v>
      </c>
      <c r="B1300" s="20" t="s">
        <v>1210</v>
      </c>
      <c r="C1300" s="128"/>
      <c r="D1300" s="151"/>
      <c r="E1300" s="18">
        <v>2500</v>
      </c>
      <c r="F1300" s="149" t="s">
        <v>1133</v>
      </c>
    </row>
    <row r="1301" spans="1:6" ht="27.75" customHeight="1" x14ac:dyDescent="0.35">
      <c r="A1301" s="131">
        <v>42734</v>
      </c>
      <c r="B1301" s="20" t="s">
        <v>1211</v>
      </c>
      <c r="C1301" s="128" t="s">
        <v>1212</v>
      </c>
      <c r="D1301" s="128"/>
      <c r="E1301" s="22">
        <v>400</v>
      </c>
      <c r="F1301" s="149" t="s">
        <v>1133</v>
      </c>
    </row>
    <row r="1302" spans="1:6" ht="27.75" customHeight="1" x14ac:dyDescent="0.35">
      <c r="A1302" s="131">
        <v>42734</v>
      </c>
      <c r="B1302" s="20" t="s">
        <v>1213</v>
      </c>
      <c r="C1302" s="128" t="s">
        <v>1214</v>
      </c>
      <c r="D1302" s="128"/>
      <c r="E1302" s="22">
        <v>10</v>
      </c>
      <c r="F1302" s="149" t="s">
        <v>1104</v>
      </c>
    </row>
    <row r="1303" spans="1:6" ht="27.75" customHeight="1" x14ac:dyDescent="0.35">
      <c r="A1303" s="131">
        <v>42734</v>
      </c>
      <c r="B1303" s="20" t="s">
        <v>1213</v>
      </c>
      <c r="C1303" s="128" t="s">
        <v>1214</v>
      </c>
      <c r="D1303" s="128"/>
      <c r="E1303" s="22">
        <v>10</v>
      </c>
      <c r="F1303" s="149" t="s">
        <v>1133</v>
      </c>
    </row>
    <row r="1304" spans="1:6" ht="27.75" customHeight="1" x14ac:dyDescent="0.35">
      <c r="A1304" s="131">
        <v>42734</v>
      </c>
      <c r="B1304" s="20" t="s">
        <v>1217</v>
      </c>
      <c r="C1304" s="128"/>
      <c r="D1304" s="128"/>
      <c r="E1304" s="22">
        <v>300.22000000000003</v>
      </c>
      <c r="F1304" s="149" t="s">
        <v>238</v>
      </c>
    </row>
    <row r="1305" spans="1:6" ht="27.75" customHeight="1" x14ac:dyDescent="0.35">
      <c r="A1305" s="131">
        <v>42735</v>
      </c>
      <c r="B1305" s="20" t="s">
        <v>1218</v>
      </c>
      <c r="C1305" s="128"/>
      <c r="D1305" s="128"/>
      <c r="E1305" s="22">
        <v>220</v>
      </c>
      <c r="F1305" s="149" t="s">
        <v>1104</v>
      </c>
    </row>
    <row r="1306" spans="1:6" ht="27.75" customHeight="1" x14ac:dyDescent="0.35">
      <c r="A1306" s="131">
        <v>42735</v>
      </c>
      <c r="B1306" s="20" t="s">
        <v>1216</v>
      </c>
      <c r="C1306" s="128" t="s">
        <v>1215</v>
      </c>
      <c r="D1306" s="128"/>
      <c r="E1306" s="22">
        <v>5000</v>
      </c>
      <c r="F1306" s="149" t="s">
        <v>1133</v>
      </c>
    </row>
    <row r="1307" spans="1:6" ht="27.75" customHeight="1" x14ac:dyDescent="0.35">
      <c r="A1307" s="131"/>
      <c r="B1307" s="20"/>
      <c r="C1307" s="128"/>
      <c r="D1307" s="128"/>
      <c r="E1307" s="22"/>
      <c r="F1307" s="149"/>
    </row>
    <row r="1308" spans="1:6" ht="27.75" customHeight="1" x14ac:dyDescent="0.35">
      <c r="A1308" s="131"/>
      <c r="B1308" s="20"/>
      <c r="C1308" s="128"/>
      <c r="D1308" s="128"/>
      <c r="E1308" s="22"/>
      <c r="F1308" s="149"/>
    </row>
    <row r="1309" spans="1:6" ht="27.75" customHeight="1" x14ac:dyDescent="0.35">
      <c r="A1309" s="131"/>
      <c r="B1309" s="20"/>
      <c r="C1309" s="128"/>
      <c r="D1309" s="128"/>
      <c r="E1309" s="22"/>
      <c r="F1309" s="149"/>
    </row>
    <row r="1310" spans="1:6" ht="27.75" customHeight="1" x14ac:dyDescent="0.35">
      <c r="A1310" s="131"/>
      <c r="B1310" s="20"/>
      <c r="C1310" s="128"/>
      <c r="D1310" s="128"/>
      <c r="E1310" s="22"/>
      <c r="F1310" s="149"/>
    </row>
    <row r="1311" spans="1:6" ht="16" thickBot="1" x14ac:dyDescent="0.4">
      <c r="A1311" s="130" t="s">
        <v>273</v>
      </c>
      <c r="B1311" s="124"/>
      <c r="C1311" s="125"/>
      <c r="D1311" s="125"/>
      <c r="E1311" s="126">
        <f>SUM(E12:E1310)</f>
        <v>11626812.760000018</v>
      </c>
      <c r="F1311" s="127"/>
    </row>
    <row r="1312" spans="1:6" x14ac:dyDescent="0.35">
      <c r="E1312" s="56"/>
      <c r="F1312" s="57"/>
    </row>
    <row r="1313" spans="5:5" x14ac:dyDescent="0.35">
      <c r="E1313" s="56"/>
    </row>
    <row r="1314" spans="5:5" x14ac:dyDescent="0.35">
      <c r="E1314" s="56"/>
    </row>
    <row r="1315" spans="5:5" x14ac:dyDescent="0.35">
      <c r="E1315" s="56"/>
    </row>
    <row r="1316" spans="5:5" x14ac:dyDescent="0.35">
      <c r="E1316" s="56"/>
    </row>
  </sheetData>
  <sheetProtection selectLockedCells="1" selectUnlockedCells="1"/>
  <autoFilter ref="A11:F1299"/>
  <mergeCells count="1">
    <mergeCell ref="B9:E9"/>
  </mergeCells>
  <phoneticPr fontId="12" type="noConversion"/>
  <hyperlinks>
    <hyperlink ref="B27" r:id="rId1"/>
    <hyperlink ref="B83" r:id="rId2"/>
    <hyperlink ref="B85" r:id="rId3"/>
    <hyperlink ref="B114" r:id="rId4"/>
    <hyperlink ref="B136" r:id="rId5"/>
    <hyperlink ref="B161" r:id="rId6"/>
    <hyperlink ref="B163" r:id="rId7"/>
    <hyperlink ref="B162" r:id="rId8"/>
    <hyperlink ref="B164" r:id="rId9"/>
    <hyperlink ref="B165" r:id="rId10"/>
    <hyperlink ref="B166" r:id="rId11"/>
    <hyperlink ref="B187" r:id="rId12"/>
    <hyperlink ref="B199" r:id="rId13"/>
    <hyperlink ref="B202" r:id="rId14"/>
    <hyperlink ref="B203" r:id="rId15"/>
    <hyperlink ref="B197" r:id="rId16"/>
    <hyperlink ref="B195" r:id="rId17"/>
    <hyperlink ref="B196" r:id="rId18"/>
    <hyperlink ref="B204" r:id="rId19"/>
    <hyperlink ref="B205" r:id="rId20"/>
    <hyperlink ref="B206" r:id="rId21"/>
    <hyperlink ref="B287" r:id="rId22"/>
    <hyperlink ref="B294" r:id="rId23"/>
    <hyperlink ref="B280" r:id="rId24"/>
    <hyperlink ref="B281" r:id="rId25"/>
    <hyperlink ref="B284" r:id="rId26"/>
    <hyperlink ref="B285" r:id="rId27"/>
    <hyperlink ref="B286" r:id="rId28"/>
    <hyperlink ref="B488" r:id="rId29"/>
    <hyperlink ref="B608" r:id="rId30"/>
    <hyperlink ref="B613" r:id="rId31"/>
    <hyperlink ref="B652" r:id="rId32"/>
    <hyperlink ref="B776" r:id="rId33"/>
    <hyperlink ref="B777" r:id="rId34"/>
    <hyperlink ref="B781" r:id="rId35"/>
    <hyperlink ref="B782" r:id="rId36"/>
    <hyperlink ref="B783" r:id="rId37"/>
    <hyperlink ref="B788" r:id="rId38"/>
    <hyperlink ref="B789" r:id="rId39"/>
    <hyperlink ref="B799" r:id="rId40"/>
    <hyperlink ref="B797" r:id="rId41"/>
    <hyperlink ref="B800" r:id="rId42"/>
    <hyperlink ref="B804" r:id="rId43"/>
    <hyperlink ref="B805" r:id="rId44"/>
    <hyperlink ref="B810" r:id="rId45"/>
    <hyperlink ref="B811" r:id="rId46"/>
    <hyperlink ref="B885" r:id="rId47"/>
    <hyperlink ref="B941" r:id="rId48"/>
    <hyperlink ref="B971" r:id="rId49"/>
    <hyperlink ref="B953" r:id="rId50"/>
    <hyperlink ref="B1021" r:id="rId51"/>
    <hyperlink ref="B1020" r:id="rId52" display="meklkaia1987@Gmail.com"/>
    <hyperlink ref="B1026" r:id="rId53" display="cherine@mail.ru"/>
    <hyperlink ref="B1027" r:id="rId54" display="m_m_64@mail.ru "/>
    <hyperlink ref="B1028" r:id="rId55" display="m_m_64@mail.ru "/>
    <hyperlink ref="B1051" r:id="rId56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57"/>
  <headerFooter alignWithMargins="0">
    <oddHeader>&amp;C&amp;"Times New Roman,Обычный"&amp;12&amp;A</oddHeader>
    <oddFooter>&amp;C&amp;"Times New Roman,Обычный"&amp;12Страница &amp;P</oddFooter>
  </headerFooter>
  <legacyDrawing r:id="rId5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topLeftCell="B1" workbookViewId="0">
      <selection activeCell="B43" sqref="B43"/>
    </sheetView>
  </sheetViews>
  <sheetFormatPr defaultColWidth="11.54296875" defaultRowHeight="12.5" x14ac:dyDescent="0.25"/>
  <cols>
    <col min="1" max="1" width="26.54296875" customWidth="1"/>
    <col min="2" max="2" width="14.81640625" customWidth="1"/>
    <col min="3" max="3" width="70.7265625" bestFit="1" customWidth="1"/>
    <col min="4" max="4" width="9.81640625" bestFit="1" customWidth="1"/>
    <col min="5" max="5" width="11.1796875" customWidth="1"/>
  </cols>
  <sheetData>
    <row r="3" spans="1:4" x14ac:dyDescent="0.25">
      <c r="A3" s="132" t="s">
        <v>9</v>
      </c>
      <c r="B3" s="133"/>
      <c r="C3" s="133"/>
      <c r="D3" s="134"/>
    </row>
    <row r="4" spans="1:4" x14ac:dyDescent="0.25">
      <c r="A4" s="132" t="s">
        <v>3</v>
      </c>
      <c r="B4" s="132" t="s">
        <v>4</v>
      </c>
      <c r="C4" s="132" t="s">
        <v>5</v>
      </c>
      <c r="D4" s="134" t="s">
        <v>10</v>
      </c>
    </row>
    <row r="5" spans="1:4" x14ac:dyDescent="0.25">
      <c r="A5" s="135" t="s">
        <v>11</v>
      </c>
      <c r="B5" s="135" t="s">
        <v>8</v>
      </c>
      <c r="C5" s="135" t="s">
        <v>8</v>
      </c>
      <c r="D5" s="136"/>
    </row>
    <row r="6" spans="1:4" x14ac:dyDescent="0.25">
      <c r="A6" s="137"/>
      <c r="B6" s="138">
        <v>42380</v>
      </c>
      <c r="C6" s="135" t="s">
        <v>17</v>
      </c>
      <c r="D6" s="136">
        <v>49240.959999999999</v>
      </c>
    </row>
    <row r="7" spans="1:4" x14ac:dyDescent="0.25">
      <c r="A7" s="137"/>
      <c r="B7" s="138">
        <v>42383</v>
      </c>
      <c r="C7" s="135" t="s">
        <v>39</v>
      </c>
      <c r="D7" s="136">
        <v>9001.92</v>
      </c>
    </row>
    <row r="8" spans="1:4" x14ac:dyDescent="0.25">
      <c r="A8" s="137"/>
      <c r="B8" s="138">
        <v>42396</v>
      </c>
      <c r="C8" s="135" t="s">
        <v>154</v>
      </c>
      <c r="D8" s="136">
        <v>46054.64</v>
      </c>
    </row>
    <row r="9" spans="1:4" x14ac:dyDescent="0.25">
      <c r="A9" s="137"/>
      <c r="B9" s="138">
        <v>42401</v>
      </c>
      <c r="C9" s="135" t="s">
        <v>155</v>
      </c>
      <c r="D9" s="136">
        <v>5694.33</v>
      </c>
    </row>
    <row r="10" spans="1:4" x14ac:dyDescent="0.25">
      <c r="A10" s="137"/>
      <c r="B10" s="138">
        <v>42408</v>
      </c>
      <c r="C10" s="135" t="s">
        <v>214</v>
      </c>
      <c r="D10" s="136">
        <v>11760.66</v>
      </c>
    </row>
    <row r="11" spans="1:4" x14ac:dyDescent="0.25">
      <c r="A11" s="137"/>
      <c r="B11" s="138">
        <v>42425</v>
      </c>
      <c r="C11" s="135" t="s">
        <v>213</v>
      </c>
      <c r="D11" s="136">
        <v>11152.19</v>
      </c>
    </row>
    <row r="12" spans="1:4" x14ac:dyDescent="0.25">
      <c r="A12" s="137"/>
      <c r="B12" s="138">
        <v>42429</v>
      </c>
      <c r="C12" s="135" t="s">
        <v>274</v>
      </c>
      <c r="D12" s="136">
        <v>8409.84</v>
      </c>
    </row>
    <row r="13" spans="1:4" x14ac:dyDescent="0.25">
      <c r="A13" s="137"/>
      <c r="B13" s="138">
        <v>42432</v>
      </c>
      <c r="C13" s="135" t="s">
        <v>275</v>
      </c>
      <c r="D13" s="136">
        <v>103993.99</v>
      </c>
    </row>
    <row r="14" spans="1:4" x14ac:dyDescent="0.25">
      <c r="A14" s="137"/>
      <c r="B14" s="138">
        <v>42439</v>
      </c>
      <c r="C14" s="135" t="s">
        <v>276</v>
      </c>
      <c r="D14" s="136">
        <v>11085.25</v>
      </c>
    </row>
    <row r="15" spans="1:4" x14ac:dyDescent="0.25">
      <c r="A15" s="137"/>
      <c r="B15" s="138">
        <v>42451</v>
      </c>
      <c r="C15" s="135" t="s">
        <v>277</v>
      </c>
      <c r="D15" s="136">
        <v>45412.02</v>
      </c>
    </row>
    <row r="16" spans="1:4" x14ac:dyDescent="0.25">
      <c r="A16" s="137"/>
      <c r="B16" s="138">
        <v>42453</v>
      </c>
      <c r="C16" s="135" t="s">
        <v>281</v>
      </c>
      <c r="D16" s="136">
        <v>11004.92</v>
      </c>
    </row>
    <row r="17" spans="1:4" x14ac:dyDescent="0.25">
      <c r="A17" s="137"/>
      <c r="B17" s="138">
        <v>42460</v>
      </c>
      <c r="C17" s="135" t="s">
        <v>294</v>
      </c>
      <c r="D17" s="136">
        <v>8639.34</v>
      </c>
    </row>
    <row r="18" spans="1:4" x14ac:dyDescent="0.25">
      <c r="A18" s="137"/>
      <c r="B18" s="138">
        <v>42522</v>
      </c>
      <c r="C18" s="135" t="s">
        <v>366</v>
      </c>
      <c r="D18" s="136">
        <v>193322.4</v>
      </c>
    </row>
    <row r="19" spans="1:4" x14ac:dyDescent="0.25">
      <c r="A19" s="137"/>
      <c r="B19" s="138">
        <v>42552</v>
      </c>
      <c r="C19" s="135" t="s">
        <v>562</v>
      </c>
      <c r="D19" s="136">
        <v>111633.88</v>
      </c>
    </row>
    <row r="20" spans="1:4" x14ac:dyDescent="0.25">
      <c r="A20" s="137"/>
      <c r="B20" s="138">
        <v>42614</v>
      </c>
      <c r="C20" s="135" t="s">
        <v>1037</v>
      </c>
      <c r="D20" s="136">
        <v>108855.74</v>
      </c>
    </row>
    <row r="21" spans="1:4" x14ac:dyDescent="0.25">
      <c r="A21" s="137"/>
      <c r="B21" s="138">
        <v>42646</v>
      </c>
      <c r="C21" s="135" t="s">
        <v>1075</v>
      </c>
      <c r="D21" s="136">
        <v>111304.92</v>
      </c>
    </row>
    <row r="22" spans="1:4" x14ac:dyDescent="0.25">
      <c r="A22" s="137"/>
      <c r="B22" s="138">
        <v>42660</v>
      </c>
      <c r="C22" s="135" t="s">
        <v>1090</v>
      </c>
      <c r="D22" s="136">
        <v>11327.7</v>
      </c>
    </row>
    <row r="23" spans="1:4" x14ac:dyDescent="0.25">
      <c r="A23" s="137"/>
      <c r="B23" s="138">
        <v>42675</v>
      </c>
      <c r="C23" s="135" t="s">
        <v>1099</v>
      </c>
      <c r="D23" s="136">
        <v>108327.87</v>
      </c>
    </row>
    <row r="24" spans="1:4" x14ac:dyDescent="0.25">
      <c r="A24" s="137"/>
      <c r="B24" s="138">
        <v>42699</v>
      </c>
      <c r="C24" s="135" t="s">
        <v>1130</v>
      </c>
      <c r="D24" s="136">
        <v>12450.82</v>
      </c>
    </row>
    <row r="25" spans="1:4" x14ac:dyDescent="0.25">
      <c r="A25" s="135" t="s">
        <v>12</v>
      </c>
      <c r="B25" s="133"/>
      <c r="C25" s="133"/>
      <c r="D25" s="136">
        <v>978673.3899999999</v>
      </c>
    </row>
    <row r="26" spans="1:4" x14ac:dyDescent="0.25">
      <c r="A26" s="135" t="s">
        <v>8</v>
      </c>
      <c r="B26" s="135" t="s">
        <v>8</v>
      </c>
      <c r="C26" s="135" t="s">
        <v>8</v>
      </c>
      <c r="D26" s="136"/>
    </row>
    <row r="27" spans="1:4" x14ac:dyDescent="0.25">
      <c r="A27" s="135" t="s">
        <v>13</v>
      </c>
      <c r="B27" s="133"/>
      <c r="C27" s="133"/>
      <c r="D27" s="136"/>
    </row>
    <row r="28" spans="1:4" x14ac:dyDescent="0.25">
      <c r="A28" s="139" t="s">
        <v>14</v>
      </c>
      <c r="B28" s="140"/>
      <c r="C28" s="140"/>
      <c r="D28" s="141">
        <v>978673.3899999999</v>
      </c>
    </row>
  </sheetData>
  <sheetProtection selectLockedCells="1" selectUnlockedCells="1"/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9"/>
  <sheetViews>
    <sheetView topLeftCell="A19" workbookViewId="0">
      <selection activeCell="B25" sqref="B25"/>
    </sheetView>
  </sheetViews>
  <sheetFormatPr defaultColWidth="11.54296875" defaultRowHeight="12.5" x14ac:dyDescent="0.25"/>
  <cols>
    <col min="1" max="1" width="15.7265625" customWidth="1"/>
    <col min="2" max="2" width="36.1796875" customWidth="1"/>
    <col min="4" max="4" width="16" customWidth="1"/>
    <col min="5" max="5" width="18.7265625" customWidth="1"/>
    <col min="6" max="6" width="27.26953125" customWidth="1"/>
  </cols>
  <sheetData>
    <row r="3" spans="1:6" ht="12.75" customHeight="1" x14ac:dyDescent="0.35">
      <c r="A3" s="3"/>
      <c r="B3" s="155" t="s">
        <v>27</v>
      </c>
      <c r="C3" s="155"/>
      <c r="D3" s="155"/>
      <c r="E3" s="155"/>
      <c r="F3" s="3"/>
    </row>
    <row r="4" spans="1:6" ht="15.5" x14ac:dyDescent="0.35">
      <c r="A4" s="3"/>
      <c r="B4" s="11"/>
      <c r="C4" s="11"/>
      <c r="D4" s="11"/>
      <c r="E4" s="11"/>
      <c r="F4" s="3"/>
    </row>
    <row r="5" spans="1:6" ht="49.5" customHeight="1" x14ac:dyDescent="0.35">
      <c r="A5" s="12" t="s">
        <v>4</v>
      </c>
      <c r="B5" s="13" t="s">
        <v>5</v>
      </c>
      <c r="C5" s="14" t="s">
        <v>6</v>
      </c>
      <c r="D5" s="14" t="s">
        <v>7</v>
      </c>
      <c r="E5" s="15" t="s">
        <v>15</v>
      </c>
      <c r="F5" s="12" t="s">
        <v>3</v>
      </c>
    </row>
    <row r="6" spans="1:6" ht="46.5" x14ac:dyDescent="0.35">
      <c r="A6" s="19">
        <v>42380</v>
      </c>
      <c r="B6" s="24" t="s">
        <v>17</v>
      </c>
      <c r="C6" s="24"/>
      <c r="D6" s="25"/>
      <c r="E6" s="146">
        <v>49240.959999999999</v>
      </c>
      <c r="F6" s="23" t="s">
        <v>11</v>
      </c>
    </row>
    <row r="7" spans="1:6" ht="46.5" customHeight="1" x14ac:dyDescent="0.35">
      <c r="A7" s="19">
        <v>42383</v>
      </c>
      <c r="B7" s="24" t="s">
        <v>39</v>
      </c>
      <c r="C7" s="24"/>
      <c r="D7" s="25"/>
      <c r="E7" s="146">
        <v>9001.92</v>
      </c>
      <c r="F7" s="23" t="s">
        <v>11</v>
      </c>
    </row>
    <row r="8" spans="1:6" ht="62.25" customHeight="1" x14ac:dyDescent="0.35">
      <c r="A8" s="19">
        <v>42396</v>
      </c>
      <c r="B8" s="24" t="s">
        <v>154</v>
      </c>
      <c r="C8" s="24"/>
      <c r="D8" s="25"/>
      <c r="E8" s="146">
        <v>46054.64</v>
      </c>
      <c r="F8" s="23" t="s">
        <v>11</v>
      </c>
    </row>
    <row r="9" spans="1:6" ht="46.5" customHeight="1" x14ac:dyDescent="0.35">
      <c r="A9" s="19">
        <v>42401</v>
      </c>
      <c r="B9" s="24" t="s">
        <v>155</v>
      </c>
      <c r="C9" s="24"/>
      <c r="D9" s="25"/>
      <c r="E9" s="146">
        <v>5694.33</v>
      </c>
      <c r="F9" s="23" t="s">
        <v>11</v>
      </c>
    </row>
    <row r="10" spans="1:6" ht="46.5" customHeight="1" x14ac:dyDescent="0.35">
      <c r="A10" s="19">
        <v>42408</v>
      </c>
      <c r="B10" s="24" t="s">
        <v>214</v>
      </c>
      <c r="C10" s="24"/>
      <c r="D10" s="25"/>
      <c r="E10" s="146">
        <v>11760.66</v>
      </c>
      <c r="F10" s="23" t="s">
        <v>11</v>
      </c>
    </row>
    <row r="11" spans="1:6" ht="46.5" customHeight="1" x14ac:dyDescent="0.35">
      <c r="A11" s="27">
        <v>42425</v>
      </c>
      <c r="B11" s="24" t="s">
        <v>213</v>
      </c>
      <c r="C11" s="24"/>
      <c r="D11" s="25"/>
      <c r="E11" s="146">
        <v>11152.19</v>
      </c>
      <c r="F11" s="23" t="s">
        <v>11</v>
      </c>
    </row>
    <row r="12" spans="1:6" ht="60" customHeight="1" x14ac:dyDescent="0.35">
      <c r="A12" s="27">
        <v>42429</v>
      </c>
      <c r="B12" s="24" t="s">
        <v>274</v>
      </c>
      <c r="C12" s="24"/>
      <c r="D12" s="25"/>
      <c r="E12" s="146">
        <v>8409.84</v>
      </c>
      <c r="F12" s="23" t="s">
        <v>11</v>
      </c>
    </row>
    <row r="13" spans="1:6" ht="46.5" x14ac:dyDescent="0.35">
      <c r="A13" s="27">
        <v>42432</v>
      </c>
      <c r="B13" s="24" t="s">
        <v>275</v>
      </c>
      <c r="C13" s="20"/>
      <c r="D13" s="21"/>
      <c r="E13" s="147">
        <v>103993.99</v>
      </c>
      <c r="F13" s="23" t="s">
        <v>11</v>
      </c>
    </row>
    <row r="14" spans="1:6" ht="46.5" x14ac:dyDescent="0.35">
      <c r="A14" s="27">
        <v>42439</v>
      </c>
      <c r="B14" s="24" t="s">
        <v>276</v>
      </c>
      <c r="C14" s="20"/>
      <c r="D14" s="21"/>
      <c r="E14" s="146">
        <v>11085.25</v>
      </c>
      <c r="F14" s="23" t="s">
        <v>11</v>
      </c>
    </row>
    <row r="15" spans="1:6" ht="56.5" customHeight="1" x14ac:dyDescent="0.35">
      <c r="A15" s="27">
        <v>42451</v>
      </c>
      <c r="B15" s="24" t="s">
        <v>277</v>
      </c>
      <c r="C15" s="20"/>
      <c r="D15" s="21"/>
      <c r="E15" s="147">
        <v>45412.02</v>
      </c>
      <c r="F15" s="23" t="s">
        <v>11</v>
      </c>
    </row>
    <row r="16" spans="1:6" ht="46.5" x14ac:dyDescent="0.35">
      <c r="A16" s="27">
        <v>42453</v>
      </c>
      <c r="B16" s="24" t="s">
        <v>281</v>
      </c>
      <c r="C16" s="20"/>
      <c r="D16" s="21"/>
      <c r="E16" s="146">
        <v>11004.92</v>
      </c>
      <c r="F16" s="23" t="s">
        <v>11</v>
      </c>
    </row>
    <row r="17" spans="1:6" ht="60.75" customHeight="1" x14ac:dyDescent="0.35">
      <c r="A17" s="27">
        <v>42460</v>
      </c>
      <c r="B17" s="24" t="s">
        <v>294</v>
      </c>
      <c r="C17" s="39"/>
      <c r="D17" s="39"/>
      <c r="E17" s="108">
        <v>8639.34</v>
      </c>
      <c r="F17" s="35" t="s">
        <v>11</v>
      </c>
    </row>
    <row r="18" spans="1:6" ht="31" x14ac:dyDescent="0.35">
      <c r="A18" s="32">
        <v>42522</v>
      </c>
      <c r="B18" s="24" t="s">
        <v>366</v>
      </c>
      <c r="C18" s="39"/>
      <c r="D18" s="39"/>
      <c r="E18" s="108">
        <v>193322.4</v>
      </c>
      <c r="F18" s="35" t="s">
        <v>11</v>
      </c>
    </row>
    <row r="19" spans="1:6" ht="31" x14ac:dyDescent="0.35">
      <c r="A19" s="32">
        <v>42552</v>
      </c>
      <c r="B19" s="24" t="s">
        <v>562</v>
      </c>
      <c r="C19" s="58"/>
      <c r="D19" s="58"/>
      <c r="E19" s="108">
        <v>111633.88</v>
      </c>
      <c r="F19" s="35" t="s">
        <v>11</v>
      </c>
    </row>
    <row r="20" spans="1:6" ht="31" x14ac:dyDescent="0.35">
      <c r="A20" s="32">
        <v>42614</v>
      </c>
      <c r="B20" s="24" t="s">
        <v>1037</v>
      </c>
      <c r="C20" s="58"/>
      <c r="D20" s="58"/>
      <c r="E20" s="108">
        <v>108855.74</v>
      </c>
      <c r="F20" s="35" t="s">
        <v>11</v>
      </c>
    </row>
    <row r="21" spans="1:6" ht="31" x14ac:dyDescent="0.35">
      <c r="A21" s="32">
        <v>42646</v>
      </c>
      <c r="B21" s="24" t="s">
        <v>1075</v>
      </c>
      <c r="C21" s="81"/>
      <c r="D21" s="81"/>
      <c r="E21" s="108">
        <v>111304.92</v>
      </c>
      <c r="F21" s="35" t="s">
        <v>11</v>
      </c>
    </row>
    <row r="22" spans="1:6" ht="46.5" x14ac:dyDescent="0.35">
      <c r="A22" s="32">
        <v>42660</v>
      </c>
      <c r="B22" s="25" t="s">
        <v>1090</v>
      </c>
      <c r="C22" s="83"/>
      <c r="D22" s="83"/>
      <c r="E22" s="148">
        <v>11327.7</v>
      </c>
      <c r="F22" s="35" t="s">
        <v>11</v>
      </c>
    </row>
    <row r="23" spans="1:6" ht="31" x14ac:dyDescent="0.35">
      <c r="A23" s="32">
        <v>42675</v>
      </c>
      <c r="B23" s="25" t="s">
        <v>1099</v>
      </c>
      <c r="C23" s="84"/>
      <c r="D23" s="84"/>
      <c r="E23" s="145">
        <v>108327.87</v>
      </c>
      <c r="F23" s="35" t="s">
        <v>11</v>
      </c>
    </row>
    <row r="24" spans="1:6" ht="31" x14ac:dyDescent="0.35">
      <c r="A24" s="32">
        <v>42699</v>
      </c>
      <c r="B24" s="25" t="s">
        <v>1130</v>
      </c>
      <c r="C24" s="82"/>
      <c r="D24" s="82"/>
      <c r="E24" s="147">
        <v>12450.82</v>
      </c>
      <c r="F24" s="35" t="s">
        <v>11</v>
      </c>
    </row>
    <row r="25" spans="1:6" ht="15.5" x14ac:dyDescent="0.35">
      <c r="A25" s="32"/>
      <c r="B25" s="24"/>
      <c r="C25" s="39"/>
      <c r="D25" s="39"/>
      <c r="E25" s="88"/>
      <c r="F25" s="35" t="s">
        <v>11</v>
      </c>
    </row>
    <row r="26" spans="1:6" ht="15.5" x14ac:dyDescent="0.35">
      <c r="A26" s="32"/>
      <c r="B26" s="25"/>
      <c r="C26" s="39"/>
      <c r="D26" s="39"/>
      <c r="E26" s="88"/>
      <c r="F26" s="35" t="s">
        <v>11</v>
      </c>
    </row>
    <row r="27" spans="1:6" ht="66" customHeight="1" x14ac:dyDescent="0.35">
      <c r="A27" s="32"/>
      <c r="B27" s="24"/>
      <c r="C27" s="36"/>
      <c r="D27" s="36"/>
      <c r="E27" s="88"/>
      <c r="F27" s="35" t="s">
        <v>11</v>
      </c>
    </row>
    <row r="28" spans="1:6" ht="15.5" x14ac:dyDescent="0.35">
      <c r="A28" s="32"/>
      <c r="B28" s="24"/>
      <c r="C28" s="36"/>
      <c r="D28" s="36"/>
      <c r="E28" s="88"/>
      <c r="F28" s="35" t="s">
        <v>11</v>
      </c>
    </row>
    <row r="29" spans="1:6" ht="15.5" x14ac:dyDescent="0.35">
      <c r="A29" s="32"/>
      <c r="B29" s="24"/>
      <c r="C29" s="36"/>
      <c r="D29" s="36"/>
      <c r="E29" s="88"/>
      <c r="F29" s="35" t="s">
        <v>11</v>
      </c>
    </row>
    <row r="30" spans="1:6" ht="15.5" x14ac:dyDescent="0.35">
      <c r="A30" s="32"/>
      <c r="B30" s="25"/>
      <c r="C30" s="36"/>
      <c r="D30" s="36"/>
      <c r="E30" s="88"/>
      <c r="F30" s="35" t="s">
        <v>11</v>
      </c>
    </row>
    <row r="31" spans="1:6" ht="15.5" x14ac:dyDescent="0.35">
      <c r="A31" s="32"/>
      <c r="B31" s="24"/>
      <c r="C31" s="36"/>
      <c r="D31" s="36"/>
      <c r="E31" s="88"/>
      <c r="F31" s="35" t="s">
        <v>11</v>
      </c>
    </row>
    <row r="32" spans="1:6" ht="72.75" customHeight="1" x14ac:dyDescent="0.35">
      <c r="A32" s="32"/>
      <c r="B32" s="24"/>
      <c r="C32" s="36"/>
      <c r="D32" s="36"/>
      <c r="E32" s="88"/>
      <c r="F32" s="35" t="s">
        <v>11</v>
      </c>
    </row>
    <row r="33" spans="1:6" ht="15.5" x14ac:dyDescent="0.35">
      <c r="A33" s="32"/>
      <c r="B33" s="24"/>
      <c r="C33" s="39"/>
      <c r="D33" s="39"/>
      <c r="E33" s="88"/>
      <c r="F33" s="35" t="s">
        <v>11</v>
      </c>
    </row>
    <row r="34" spans="1:6" ht="62.25" customHeight="1" x14ac:dyDescent="0.35">
      <c r="A34" s="32"/>
      <c r="B34" s="36"/>
      <c r="C34" s="36"/>
      <c r="D34" s="36"/>
      <c r="E34" s="88"/>
      <c r="F34" s="35" t="s">
        <v>11</v>
      </c>
    </row>
    <row r="35" spans="1:6" ht="57.75" customHeight="1" x14ac:dyDescent="0.35">
      <c r="A35" s="32"/>
      <c r="B35" s="36"/>
      <c r="C35" s="36"/>
      <c r="D35" s="36"/>
      <c r="E35" s="88"/>
      <c r="F35" s="35" t="s">
        <v>11</v>
      </c>
    </row>
    <row r="36" spans="1:6" ht="15.5" x14ac:dyDescent="0.35">
      <c r="A36" s="32"/>
      <c r="B36" s="24"/>
      <c r="C36" s="39"/>
      <c r="D36" s="39"/>
      <c r="E36" s="88"/>
      <c r="F36" s="35" t="s">
        <v>11</v>
      </c>
    </row>
    <row r="37" spans="1:6" ht="15.5" x14ac:dyDescent="0.35">
      <c r="A37" s="37"/>
      <c r="B37" s="36"/>
      <c r="C37" s="36"/>
      <c r="D37" s="36"/>
      <c r="E37" s="88"/>
      <c r="F37" s="35" t="s">
        <v>11</v>
      </c>
    </row>
    <row r="38" spans="1:6" ht="15.5" x14ac:dyDescent="0.35">
      <c r="A38" s="32"/>
      <c r="B38" s="59"/>
      <c r="C38" s="36"/>
      <c r="D38" s="36"/>
      <c r="E38" s="88"/>
      <c r="F38" s="35" t="s">
        <v>11</v>
      </c>
    </row>
    <row r="39" spans="1:6" ht="15.5" x14ac:dyDescent="0.35">
      <c r="A39" s="32"/>
      <c r="B39" s="59"/>
      <c r="C39" s="36"/>
      <c r="D39" s="36"/>
      <c r="E39" s="88"/>
      <c r="F39" s="35" t="s">
        <v>11</v>
      </c>
    </row>
    <row r="40" spans="1:6" ht="15.5" x14ac:dyDescent="0.35">
      <c r="A40" s="32"/>
      <c r="B40" s="24"/>
      <c r="C40" s="36"/>
      <c r="D40" s="36"/>
      <c r="E40" s="88"/>
      <c r="F40" s="35" t="s">
        <v>11</v>
      </c>
    </row>
    <row r="41" spans="1:6" ht="15.5" x14ac:dyDescent="0.35">
      <c r="A41" s="32"/>
      <c r="B41" s="38"/>
      <c r="C41" s="39"/>
      <c r="D41" s="39"/>
      <c r="E41" s="89"/>
      <c r="F41" s="35" t="s">
        <v>11</v>
      </c>
    </row>
    <row r="42" spans="1:6" ht="15.5" x14ac:dyDescent="0.35">
      <c r="A42" s="32"/>
      <c r="B42" s="59"/>
      <c r="C42" s="36"/>
      <c r="D42" s="36"/>
      <c r="E42" s="88"/>
      <c r="F42" s="35" t="s">
        <v>11</v>
      </c>
    </row>
    <row r="43" spans="1:6" ht="32.25" customHeight="1" x14ac:dyDescent="0.35">
      <c r="A43" s="32"/>
      <c r="B43" s="36"/>
      <c r="C43" s="36"/>
      <c r="D43" s="36"/>
      <c r="E43" s="88"/>
      <c r="F43" s="35" t="s">
        <v>11</v>
      </c>
    </row>
    <row r="44" spans="1:6" ht="15.5" x14ac:dyDescent="0.35">
      <c r="A44" s="32"/>
      <c r="B44" s="38"/>
      <c r="C44" s="36"/>
      <c r="D44" s="36"/>
      <c r="E44" s="88"/>
      <c r="F44" s="35" t="s">
        <v>11</v>
      </c>
    </row>
    <row r="45" spans="1:6" ht="15.5" x14ac:dyDescent="0.35">
      <c r="A45" s="32"/>
      <c r="B45" s="24"/>
      <c r="C45" s="36"/>
      <c r="D45" s="36"/>
      <c r="E45" s="88"/>
      <c r="F45" s="35" t="s">
        <v>11</v>
      </c>
    </row>
    <row r="46" spans="1:6" ht="15.5" x14ac:dyDescent="0.35">
      <c r="A46" s="32"/>
      <c r="B46" s="59"/>
      <c r="C46" s="36"/>
      <c r="D46" s="36"/>
      <c r="E46" s="88"/>
      <c r="F46" s="35" t="s">
        <v>11</v>
      </c>
    </row>
    <row r="47" spans="1:6" ht="15.5" x14ac:dyDescent="0.35">
      <c r="A47" s="32"/>
      <c r="B47" s="36"/>
      <c r="C47" s="39"/>
      <c r="D47" s="39"/>
      <c r="E47" s="88"/>
      <c r="F47" s="35" t="s">
        <v>11</v>
      </c>
    </row>
    <row r="48" spans="1:6" ht="15.5" x14ac:dyDescent="0.35">
      <c r="A48" s="32"/>
      <c r="B48" s="36"/>
      <c r="C48" s="36"/>
      <c r="D48" s="36"/>
      <c r="E48" s="88"/>
      <c r="F48" s="35" t="s">
        <v>11</v>
      </c>
    </row>
    <row r="49" spans="1:6" ht="15.5" x14ac:dyDescent="0.35">
      <c r="A49" s="32"/>
      <c r="B49" s="36"/>
      <c r="C49" s="36"/>
      <c r="D49" s="36"/>
      <c r="E49" s="88"/>
      <c r="F49" s="35" t="s">
        <v>11</v>
      </c>
    </row>
    <row r="50" spans="1:6" ht="45.75" customHeight="1" x14ac:dyDescent="0.35">
      <c r="A50" s="78"/>
      <c r="B50" s="36"/>
      <c r="C50" s="36"/>
      <c r="D50" s="36"/>
      <c r="E50" s="88"/>
      <c r="F50" s="35" t="s">
        <v>11</v>
      </c>
    </row>
    <row r="51" spans="1:6" ht="45.75" customHeight="1" x14ac:dyDescent="0.35">
      <c r="A51" s="78"/>
      <c r="B51" s="36"/>
      <c r="C51" s="36"/>
      <c r="D51" s="36"/>
      <c r="E51" s="88"/>
      <c r="F51" s="35" t="s">
        <v>11</v>
      </c>
    </row>
    <row r="52" spans="1:6" ht="15.5" x14ac:dyDescent="0.35">
      <c r="A52" s="78"/>
      <c r="B52" s="36"/>
      <c r="C52" s="36"/>
      <c r="D52" s="36"/>
      <c r="E52" s="88"/>
      <c r="F52" s="35" t="s">
        <v>11</v>
      </c>
    </row>
    <row r="53" spans="1:6" ht="15.5" x14ac:dyDescent="0.35">
      <c r="A53" s="78"/>
      <c r="B53" s="36"/>
      <c r="C53" s="36"/>
      <c r="D53" s="36"/>
      <c r="E53" s="88"/>
      <c r="F53" s="35" t="s">
        <v>11</v>
      </c>
    </row>
    <row r="54" spans="1:6" ht="15.5" x14ac:dyDescent="0.35">
      <c r="A54" s="40"/>
      <c r="B54" s="36"/>
      <c r="C54" s="36"/>
      <c r="D54" s="36"/>
      <c r="E54" s="88"/>
      <c r="F54" s="35"/>
    </row>
    <row r="55" spans="1:6" ht="15.5" x14ac:dyDescent="0.35">
      <c r="A55" s="41"/>
      <c r="B55" s="39"/>
      <c r="C55" s="39"/>
      <c r="D55" s="39"/>
      <c r="E55" s="92"/>
      <c r="F55" s="35"/>
    </row>
    <row r="56" spans="1:6" ht="15.5" x14ac:dyDescent="0.35">
      <c r="A56" s="41"/>
      <c r="B56" s="39"/>
      <c r="C56" s="39"/>
      <c r="D56" s="39"/>
      <c r="E56" s="92"/>
      <c r="F56" s="35"/>
    </row>
    <row r="57" spans="1:6" ht="15.5" x14ac:dyDescent="0.35">
      <c r="A57" s="41"/>
      <c r="B57" s="39"/>
      <c r="C57" s="39"/>
      <c r="D57" s="39"/>
      <c r="E57" s="92"/>
      <c r="F57" s="35"/>
    </row>
    <row r="58" spans="1:6" ht="15.5" x14ac:dyDescent="0.35">
      <c r="A58" s="40"/>
      <c r="B58" s="36"/>
      <c r="C58" s="36"/>
      <c r="D58" s="36"/>
      <c r="E58" s="88"/>
      <c r="F58" s="35"/>
    </row>
    <row r="59" spans="1:6" ht="15.5" x14ac:dyDescent="0.35">
      <c r="A59" s="40"/>
      <c r="B59" s="36"/>
      <c r="C59" s="36"/>
      <c r="D59" s="36"/>
      <c r="E59" s="88"/>
      <c r="F59" s="35"/>
    </row>
    <row r="60" spans="1:6" ht="15.5" x14ac:dyDescent="0.35">
      <c r="A60" s="40"/>
      <c r="B60" s="36"/>
      <c r="C60" s="36"/>
      <c r="D60" s="36"/>
      <c r="E60" s="88"/>
      <c r="F60" s="35"/>
    </row>
    <row r="61" spans="1:6" ht="15.5" x14ac:dyDescent="0.35">
      <c r="A61" s="40"/>
      <c r="B61" s="36"/>
      <c r="C61" s="36"/>
      <c r="D61" s="36"/>
      <c r="E61" s="88"/>
      <c r="F61" s="35"/>
    </row>
    <row r="62" spans="1:6" ht="15.5" x14ac:dyDescent="0.35">
      <c r="A62" s="40"/>
      <c r="B62" s="36"/>
      <c r="C62" s="36"/>
      <c r="D62" s="36"/>
      <c r="E62" s="88"/>
      <c r="F62" s="35"/>
    </row>
    <row r="63" spans="1:6" ht="15.5" x14ac:dyDescent="0.35">
      <c r="A63" s="40"/>
      <c r="B63" s="36"/>
      <c r="C63" s="36"/>
      <c r="D63" s="36"/>
      <c r="E63" s="88"/>
      <c r="F63" s="42"/>
    </row>
    <row r="64" spans="1:6" ht="15.5" x14ac:dyDescent="0.35">
      <c r="A64" s="41"/>
      <c r="B64" s="43"/>
      <c r="C64" s="43"/>
      <c r="D64" s="43"/>
      <c r="E64" s="92"/>
      <c r="F64" s="44"/>
    </row>
    <row r="65" spans="1:6" ht="15.5" x14ac:dyDescent="0.35">
      <c r="A65" s="40"/>
      <c r="B65" s="36"/>
      <c r="C65" s="36"/>
      <c r="D65" s="36"/>
      <c r="E65" s="88"/>
      <c r="F65" s="45"/>
    </row>
    <row r="66" spans="1:6" ht="15.5" x14ac:dyDescent="0.35">
      <c r="A66" s="40"/>
      <c r="B66" s="36"/>
      <c r="C66" s="36"/>
      <c r="D66" s="36"/>
      <c r="E66" s="88"/>
      <c r="F66" s="35"/>
    </row>
    <row r="67" spans="1:6" ht="15.5" x14ac:dyDescent="0.35">
      <c r="A67" s="40"/>
      <c r="B67" s="36"/>
      <c r="C67" s="36"/>
      <c r="D67" s="36"/>
      <c r="E67" s="88"/>
      <c r="F67" s="35"/>
    </row>
    <row r="68" spans="1:6" ht="15.5" x14ac:dyDescent="0.35">
      <c r="A68" s="40"/>
      <c r="B68" s="36"/>
      <c r="C68" s="36"/>
      <c r="D68" s="36"/>
      <c r="E68" s="88"/>
      <c r="F68" s="35"/>
    </row>
    <row r="69" spans="1:6" ht="15.5" x14ac:dyDescent="0.35">
      <c r="A69" s="40"/>
      <c r="B69" s="36"/>
      <c r="C69" s="36"/>
      <c r="D69" s="36"/>
      <c r="E69" s="88"/>
      <c r="F69" s="35"/>
    </row>
    <row r="70" spans="1:6" ht="15.5" x14ac:dyDescent="0.35">
      <c r="A70" s="40"/>
      <c r="B70" s="36"/>
      <c r="C70" s="36"/>
      <c r="D70" s="36"/>
      <c r="E70" s="88"/>
      <c r="F70" s="35"/>
    </row>
    <row r="71" spans="1:6" ht="15.5" x14ac:dyDescent="0.35">
      <c r="A71" s="40"/>
      <c r="B71" s="36"/>
      <c r="C71" s="36"/>
      <c r="D71" s="36"/>
      <c r="E71" s="88"/>
      <c r="F71" s="35"/>
    </row>
    <row r="72" spans="1:6" ht="15.5" x14ac:dyDescent="0.35">
      <c r="A72" s="40"/>
      <c r="B72" s="36"/>
      <c r="C72" s="36"/>
      <c r="D72" s="36"/>
      <c r="E72" s="88"/>
      <c r="F72" s="35"/>
    </row>
    <row r="73" spans="1:6" ht="15.5" x14ac:dyDescent="0.35">
      <c r="A73" s="40"/>
      <c r="B73" s="46"/>
      <c r="C73" s="46"/>
      <c r="D73" s="47"/>
      <c r="E73" s="88"/>
      <c r="F73" s="35"/>
    </row>
    <row r="74" spans="1:6" ht="15.5" x14ac:dyDescent="0.35">
      <c r="A74" s="40"/>
      <c r="B74" s="46"/>
      <c r="C74" s="46"/>
      <c r="D74" s="47"/>
      <c r="E74" s="88"/>
      <c r="F74" s="35"/>
    </row>
    <row r="75" spans="1:6" ht="15.5" x14ac:dyDescent="0.35">
      <c r="A75" s="40"/>
      <c r="B75" s="46"/>
      <c r="C75" s="46"/>
      <c r="D75" s="47"/>
      <c r="E75" s="88"/>
      <c r="F75" s="35"/>
    </row>
    <row r="76" spans="1:6" ht="15.5" x14ac:dyDescent="0.35">
      <c r="A76" s="40"/>
      <c r="B76" s="46"/>
      <c r="C76" s="46"/>
      <c r="D76" s="47"/>
      <c r="E76" s="88"/>
      <c r="F76" s="35"/>
    </row>
    <row r="77" spans="1:6" ht="15.5" x14ac:dyDescent="0.35">
      <c r="A77" s="40"/>
      <c r="B77" s="46"/>
      <c r="C77" s="46"/>
      <c r="D77" s="47"/>
      <c r="E77" s="88"/>
      <c r="F77" s="35"/>
    </row>
    <row r="78" spans="1:6" ht="15.5" x14ac:dyDescent="0.35">
      <c r="A78" s="48"/>
      <c r="B78" s="49"/>
      <c r="C78" s="49"/>
      <c r="D78" s="50"/>
      <c r="E78" s="93"/>
      <c r="F78" s="42"/>
    </row>
    <row r="79" spans="1:6" ht="15.5" x14ac:dyDescent="0.35">
      <c r="A79" s="52" t="s">
        <v>273</v>
      </c>
      <c r="B79" s="53"/>
      <c r="C79" s="54"/>
      <c r="D79" s="54"/>
      <c r="E79" s="55">
        <f>SUM(E6:E78)</f>
        <v>978673.3899999999</v>
      </c>
      <c r="F79" s="44"/>
    </row>
  </sheetData>
  <sheetProtection selectLockedCells="1" selectUnlockedCells="1"/>
  <mergeCells count="1">
    <mergeCell ref="B3:E3"/>
  </mergeCells>
  <phoneticPr fontId="12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>
      <selection activeCell="E24" sqref="E24"/>
    </sheetView>
  </sheetViews>
  <sheetFormatPr defaultRowHeight="12.5" x14ac:dyDescent="0.25"/>
  <cols>
    <col min="2" max="2" width="23.90625" bestFit="1" customWidth="1"/>
    <col min="3" max="3" width="21.81640625" customWidth="1"/>
  </cols>
  <sheetData>
    <row r="3" spans="2:3" x14ac:dyDescent="0.25">
      <c r="B3" s="112" t="s">
        <v>943</v>
      </c>
      <c r="C3" t="s">
        <v>944</v>
      </c>
    </row>
    <row r="4" spans="2:3" x14ac:dyDescent="0.25">
      <c r="B4" s="113" t="s">
        <v>285</v>
      </c>
      <c r="C4" s="114">
        <v>350</v>
      </c>
    </row>
    <row r="5" spans="2:3" x14ac:dyDescent="0.25">
      <c r="B5" s="113" t="s">
        <v>11</v>
      </c>
      <c r="C5" s="114"/>
    </row>
    <row r="6" spans="2:3" x14ac:dyDescent="0.25">
      <c r="B6" s="113" t="s">
        <v>14</v>
      </c>
      <c r="C6" s="114">
        <v>350</v>
      </c>
    </row>
  </sheetData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F4" sqref="F4"/>
    </sheetView>
  </sheetViews>
  <sheetFormatPr defaultRowHeight="12.5" x14ac:dyDescent="0.25"/>
  <cols>
    <col min="1" max="1" width="21.1796875" customWidth="1"/>
    <col min="2" max="2" width="30.453125" customWidth="1"/>
    <col min="3" max="3" width="15.7265625" customWidth="1"/>
    <col min="4" max="4" width="21" customWidth="1"/>
    <col min="5" max="6" width="32.26953125" customWidth="1"/>
    <col min="7" max="7" width="37.54296875" customWidth="1"/>
  </cols>
  <sheetData>
    <row r="2" spans="1:7" ht="15.5" x14ac:dyDescent="0.35">
      <c r="A2" s="3"/>
      <c r="B2" s="155" t="s">
        <v>27</v>
      </c>
      <c r="C2" s="155"/>
      <c r="D2" s="155"/>
      <c r="E2" s="155"/>
      <c r="F2" s="11"/>
      <c r="G2" s="3"/>
    </row>
    <row r="3" spans="1:7" ht="16" thickBot="1" x14ac:dyDescent="0.4">
      <c r="A3" s="3"/>
      <c r="B3" s="11"/>
      <c r="C3" s="11"/>
      <c r="D3" s="11"/>
      <c r="E3" s="11"/>
      <c r="F3" s="11"/>
      <c r="G3" s="3"/>
    </row>
    <row r="4" spans="1:7" ht="31.5" thickBot="1" x14ac:dyDescent="0.4">
      <c r="A4" s="12" t="s">
        <v>4</v>
      </c>
      <c r="B4" s="13" t="s">
        <v>5</v>
      </c>
      <c r="C4" s="14" t="s">
        <v>6</v>
      </c>
      <c r="D4" s="14" t="s">
        <v>7</v>
      </c>
      <c r="E4" s="15" t="s">
        <v>15</v>
      </c>
      <c r="F4" s="118" t="s">
        <v>945</v>
      </c>
      <c r="G4" s="115" t="s">
        <v>3</v>
      </c>
    </row>
    <row r="5" spans="1:7" ht="20.149999999999999" customHeight="1" x14ac:dyDescent="0.35">
      <c r="A5" s="19">
        <v>42586</v>
      </c>
      <c r="B5" s="24" t="s">
        <v>23</v>
      </c>
      <c r="C5" s="24" t="s">
        <v>19</v>
      </c>
      <c r="D5" s="25" t="s">
        <v>24</v>
      </c>
      <c r="E5" s="87">
        <v>350</v>
      </c>
      <c r="F5" s="119" t="s">
        <v>946</v>
      </c>
      <c r="G5" s="116" t="s">
        <v>285</v>
      </c>
    </row>
    <row r="6" spans="1:7" ht="23.5" customHeight="1" x14ac:dyDescent="0.35">
      <c r="A6" s="19"/>
      <c r="B6" s="24"/>
      <c r="C6" s="24"/>
      <c r="D6" s="25"/>
      <c r="E6" s="87"/>
      <c r="F6" s="119"/>
      <c r="G6" s="116" t="s">
        <v>11</v>
      </c>
    </row>
    <row r="7" spans="1:7" ht="25" customHeight="1" x14ac:dyDescent="0.35">
      <c r="A7" s="19"/>
      <c r="B7" s="24"/>
      <c r="C7" s="24"/>
      <c r="D7" s="25"/>
      <c r="E7" s="87"/>
      <c r="F7" s="119"/>
      <c r="G7" s="116" t="s">
        <v>11</v>
      </c>
    </row>
    <row r="8" spans="1:7" ht="30.65" customHeight="1" x14ac:dyDescent="0.35">
      <c r="A8" s="19"/>
      <c r="B8" s="24"/>
      <c r="C8" s="24"/>
      <c r="D8" s="25"/>
      <c r="E8" s="87"/>
      <c r="F8" s="119"/>
      <c r="G8" s="116" t="s">
        <v>11</v>
      </c>
    </row>
    <row r="9" spans="1:7" ht="25" customHeight="1" x14ac:dyDescent="0.35">
      <c r="A9" s="19"/>
      <c r="B9" s="24"/>
      <c r="C9" s="24"/>
      <c r="D9" s="25"/>
      <c r="E9" s="87"/>
      <c r="F9" s="119"/>
      <c r="G9" s="116" t="s">
        <v>11</v>
      </c>
    </row>
    <row r="10" spans="1:7" ht="21.65" customHeight="1" x14ac:dyDescent="0.35">
      <c r="A10" s="27"/>
      <c r="B10" s="24"/>
      <c r="C10" s="24"/>
      <c r="D10" s="25"/>
      <c r="E10" s="87"/>
      <c r="F10" s="119"/>
      <c r="G10" s="116" t="s">
        <v>11</v>
      </c>
    </row>
    <row r="11" spans="1:7" ht="20.5" customHeight="1" x14ac:dyDescent="0.35">
      <c r="A11" s="27"/>
      <c r="B11" s="24"/>
      <c r="C11" s="24"/>
      <c r="D11" s="25"/>
      <c r="E11" s="87"/>
      <c r="F11" s="119"/>
      <c r="G11" s="116" t="s">
        <v>11</v>
      </c>
    </row>
    <row r="12" spans="1:7" ht="20.149999999999999" customHeight="1" x14ac:dyDescent="0.35">
      <c r="A12" s="27"/>
      <c r="B12" s="24"/>
      <c r="C12" s="20"/>
      <c r="D12" s="21"/>
      <c r="E12" s="88"/>
      <c r="F12" s="120"/>
      <c r="G12" s="116" t="s">
        <v>11</v>
      </c>
    </row>
    <row r="13" spans="1:7" ht="23.15" customHeight="1" x14ac:dyDescent="0.35">
      <c r="A13" s="27"/>
      <c r="B13" s="24"/>
      <c r="C13" s="20"/>
      <c r="D13" s="21"/>
      <c r="E13" s="87"/>
      <c r="F13" s="119"/>
      <c r="G13" s="116" t="s">
        <v>11</v>
      </c>
    </row>
    <row r="14" spans="1:7" ht="15.5" x14ac:dyDescent="0.35">
      <c r="A14" s="27"/>
      <c r="B14" s="24"/>
      <c r="C14" s="20"/>
      <c r="D14" s="21"/>
      <c r="E14" s="88"/>
      <c r="F14" s="120"/>
      <c r="G14" s="116" t="s">
        <v>11</v>
      </c>
    </row>
    <row r="15" spans="1:7" ht="15.5" x14ac:dyDescent="0.35">
      <c r="A15" s="27"/>
      <c r="B15" s="24"/>
      <c r="C15" s="20"/>
      <c r="D15" s="21"/>
      <c r="E15" s="87"/>
      <c r="F15" s="119"/>
      <c r="G15" s="116" t="s">
        <v>11</v>
      </c>
    </row>
    <row r="16" spans="1:7" ht="15.5" x14ac:dyDescent="0.35">
      <c r="A16" s="27"/>
      <c r="B16" s="24"/>
      <c r="C16" s="39"/>
      <c r="D16" s="39"/>
      <c r="E16" s="89"/>
      <c r="F16" s="121"/>
      <c r="G16" s="117" t="s">
        <v>11</v>
      </c>
    </row>
    <row r="17" spans="1:7" ht="15.5" x14ac:dyDescent="0.35">
      <c r="A17" s="32"/>
      <c r="B17" s="24"/>
      <c r="C17" s="39"/>
      <c r="D17" s="39"/>
      <c r="E17" s="108"/>
      <c r="F17" s="122"/>
      <c r="G17" s="117" t="s">
        <v>11</v>
      </c>
    </row>
    <row r="18" spans="1:7" ht="15.5" x14ac:dyDescent="0.35">
      <c r="A18" s="32"/>
      <c r="B18" s="24"/>
      <c r="C18" s="58"/>
      <c r="D18" s="58"/>
      <c r="E18" s="89"/>
      <c r="F18" s="121"/>
      <c r="G18" s="117" t="s">
        <v>11</v>
      </c>
    </row>
    <row r="19" spans="1:7" ht="15.5" x14ac:dyDescent="0.35">
      <c r="A19" s="32"/>
      <c r="B19" s="24"/>
      <c r="C19" s="58"/>
      <c r="D19" s="58"/>
      <c r="E19" s="89"/>
      <c r="F19" s="121"/>
      <c r="G19" s="117" t="s">
        <v>11</v>
      </c>
    </row>
    <row r="20" spans="1:7" ht="15.5" x14ac:dyDescent="0.35">
      <c r="A20" s="32"/>
      <c r="B20" s="24"/>
      <c r="C20" s="81"/>
      <c r="D20" s="81"/>
      <c r="E20" s="89"/>
      <c r="F20" s="121"/>
      <c r="G20" s="117" t="s">
        <v>11</v>
      </c>
    </row>
    <row r="21" spans="1:7" ht="15.5" x14ac:dyDescent="0.35">
      <c r="A21" s="32"/>
      <c r="B21" s="25"/>
      <c r="C21" s="83"/>
      <c r="D21" s="83"/>
      <c r="E21" s="90"/>
      <c r="F21" s="121"/>
      <c r="G21" s="117" t="s">
        <v>11</v>
      </c>
    </row>
    <row r="22" spans="1:7" ht="15.5" x14ac:dyDescent="0.35">
      <c r="A22" s="32"/>
      <c r="B22" s="25"/>
      <c r="C22" s="84"/>
      <c r="D22" s="84"/>
      <c r="E22" s="91"/>
      <c r="F22" s="120"/>
      <c r="G22" s="117" t="s">
        <v>11</v>
      </c>
    </row>
    <row r="23" spans="1:7" ht="15.5" x14ac:dyDescent="0.35">
      <c r="A23" s="32"/>
      <c r="B23" s="24"/>
      <c r="C23" s="82"/>
      <c r="D23" s="82"/>
      <c r="E23" s="88"/>
      <c r="F23" s="120"/>
      <c r="G23" s="117" t="s">
        <v>11</v>
      </c>
    </row>
    <row r="24" spans="1:7" ht="15.5" x14ac:dyDescent="0.35">
      <c r="A24" s="32"/>
      <c r="B24" s="24"/>
      <c r="C24" s="39"/>
      <c r="D24" s="39"/>
      <c r="E24" s="88"/>
      <c r="F24" s="120"/>
      <c r="G24" s="117" t="s">
        <v>11</v>
      </c>
    </row>
    <row r="25" spans="1:7" ht="15.5" x14ac:dyDescent="0.35">
      <c r="A25" s="111" t="s">
        <v>942</v>
      </c>
      <c r="B25" s="25"/>
      <c r="C25" s="39"/>
      <c r="D25" s="39"/>
      <c r="E25" s="92">
        <f>SUM(E5:E24)</f>
        <v>350</v>
      </c>
      <c r="F25" s="123"/>
      <c r="G25" s="117"/>
    </row>
  </sheetData>
  <mergeCells count="1">
    <mergeCell ref="B2:E2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Отчет Пожертвования 2016</vt:lpstr>
      <vt:lpstr>Данные Пожертвования_2016</vt:lpstr>
      <vt:lpstr>Отчет Проценты 2016</vt:lpstr>
      <vt:lpstr>Данные Проценты_2016</vt:lpstr>
      <vt:lpstr>Отчет Добрый Магазин</vt:lpstr>
      <vt:lpstr>Покупки Добрый Магазин</vt:lpstr>
      <vt:lpstr>'Данные Пожертвования_2016'!Excel_BuiltIn__FilterDatabase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Финагина Елена</cp:lastModifiedBy>
  <dcterms:created xsi:type="dcterms:W3CDTF">2014-07-31T09:13:24Z</dcterms:created>
  <dcterms:modified xsi:type="dcterms:W3CDTF">2017-01-25T22:58:36Z</dcterms:modified>
</cp:coreProperties>
</file>